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hedupl-my.sharepoint.com/personal/jciagala_agh_edu_pl/Documents/Geology 2022_4/Pierri et al/Poprawki z 25.11/"/>
    </mc:Choice>
  </mc:AlternateContent>
  <xr:revisionPtr revIDLastSave="0" documentId="13_ncr:1_{E0362353-E876-4DF6-B6BB-8F395FDDC253}" xr6:coauthVersionLast="47" xr6:coauthVersionMax="47" xr10:uidLastSave="{00000000-0000-0000-0000-000000000000}"/>
  <bookViews>
    <workbookView xWindow="1635" yWindow="3315" windowWidth="27165" windowHeight="11385" xr2:uid="{7373825B-0C00-46B0-9EB3-FBD986FEF3A7}"/>
  </bookViews>
  <sheets>
    <sheet name="Arkusz1" sheetId="1" r:id="rId1"/>
    <sheet name="Arkusz1 (2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4" i="2" l="1"/>
  <c r="X4" i="2"/>
  <c r="Y4" i="2"/>
  <c r="Z4" i="2"/>
  <c r="AA4" i="2"/>
  <c r="AB4" i="2"/>
  <c r="AC4" i="2"/>
  <c r="W5" i="2"/>
  <c r="X5" i="2"/>
  <c r="Y5" i="2"/>
  <c r="Z5" i="2"/>
  <c r="AA5" i="2"/>
  <c r="AB5" i="2"/>
  <c r="AC5" i="2"/>
  <c r="W6" i="2"/>
  <c r="X6" i="2"/>
  <c r="Y6" i="2"/>
  <c r="Z6" i="2"/>
  <c r="AA6" i="2"/>
  <c r="AB6" i="2"/>
  <c r="AC6" i="2"/>
  <c r="W7" i="2"/>
  <c r="X7" i="2"/>
  <c r="Y7" i="2"/>
  <c r="Z7" i="2"/>
  <c r="AA7" i="2"/>
  <c r="AB7" i="2"/>
  <c r="AC7" i="2"/>
  <c r="W8" i="2"/>
  <c r="X8" i="2"/>
  <c r="Y8" i="2"/>
  <c r="Z8" i="2"/>
  <c r="AA8" i="2"/>
  <c r="AB8" i="2"/>
  <c r="AC8" i="2"/>
  <c r="W9" i="2"/>
  <c r="X9" i="2"/>
  <c r="Y9" i="2"/>
  <c r="Z9" i="2"/>
  <c r="AA9" i="2"/>
  <c r="AB9" i="2"/>
  <c r="AC9" i="2"/>
  <c r="W10" i="2"/>
  <c r="X10" i="2"/>
  <c r="Y10" i="2"/>
  <c r="Z10" i="2"/>
  <c r="AA10" i="2"/>
  <c r="AB10" i="2"/>
  <c r="AC10" i="2"/>
  <c r="W11" i="2"/>
  <c r="X11" i="2"/>
  <c r="Y11" i="2"/>
  <c r="Z11" i="2"/>
  <c r="AA11" i="2"/>
  <c r="AB11" i="2"/>
  <c r="AC11" i="2"/>
  <c r="W12" i="2"/>
  <c r="X12" i="2"/>
  <c r="Y12" i="2"/>
  <c r="Z12" i="2"/>
  <c r="AA12" i="2"/>
  <c r="AB12" i="2"/>
  <c r="AC12" i="2"/>
  <c r="W13" i="2"/>
  <c r="X13" i="2"/>
  <c r="Y13" i="2"/>
  <c r="Z13" i="2"/>
  <c r="AA13" i="2"/>
  <c r="AB13" i="2"/>
  <c r="AC13" i="2"/>
  <c r="W14" i="2"/>
  <c r="X14" i="2"/>
  <c r="Y14" i="2"/>
  <c r="Z14" i="2"/>
  <c r="AA14" i="2"/>
  <c r="AB14" i="2"/>
  <c r="AC14" i="2"/>
  <c r="W15" i="2"/>
  <c r="X15" i="2"/>
  <c r="Y15" i="2"/>
  <c r="Z15" i="2"/>
  <c r="AA15" i="2"/>
  <c r="AB15" i="2"/>
  <c r="AC15" i="2"/>
  <c r="W16" i="2"/>
  <c r="X16" i="2"/>
  <c r="Y16" i="2"/>
  <c r="Z16" i="2"/>
  <c r="AA16" i="2"/>
  <c r="AB16" i="2"/>
  <c r="AC16" i="2"/>
  <c r="W17" i="2"/>
  <c r="X17" i="2"/>
  <c r="Y17" i="2"/>
  <c r="Z17" i="2"/>
  <c r="AA17" i="2"/>
  <c r="AB17" i="2"/>
  <c r="AC17" i="2"/>
  <c r="AA3" i="2"/>
  <c r="AB3" i="2"/>
  <c r="AC3" i="2"/>
  <c r="Z3" i="2"/>
  <c r="X3" i="2"/>
  <c r="Y3" i="2"/>
  <c r="W3" i="2"/>
  <c r="U4" i="2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3" i="2"/>
  <c r="S4" i="2"/>
  <c r="T4" i="2"/>
  <c r="S5" i="2"/>
  <c r="T5" i="2"/>
  <c r="S6" i="2"/>
  <c r="T6" i="2"/>
  <c r="S7" i="2"/>
  <c r="T7" i="2"/>
  <c r="S8" i="2"/>
  <c r="T8" i="2"/>
  <c r="S9" i="2"/>
  <c r="T9" i="2"/>
  <c r="S10" i="2"/>
  <c r="T10" i="2"/>
  <c r="S11" i="2"/>
  <c r="T11" i="2"/>
  <c r="S12" i="2"/>
  <c r="T12" i="2"/>
  <c r="S13" i="2"/>
  <c r="T13" i="2"/>
  <c r="S14" i="2"/>
  <c r="T14" i="2"/>
  <c r="S15" i="2"/>
  <c r="T15" i="2"/>
  <c r="S16" i="2"/>
  <c r="T16" i="2"/>
  <c r="S17" i="2"/>
  <c r="T17" i="2"/>
  <c r="T3" i="2"/>
  <c r="S3" i="2"/>
  <c r="N4" i="2"/>
  <c r="O4" i="2"/>
  <c r="P4" i="2"/>
  <c r="Q4" i="2"/>
  <c r="N5" i="2"/>
  <c r="O5" i="2"/>
  <c r="P5" i="2"/>
  <c r="Q5" i="2"/>
  <c r="N6" i="2"/>
  <c r="O6" i="2"/>
  <c r="P6" i="2"/>
  <c r="Q6" i="2"/>
  <c r="N7" i="2"/>
  <c r="O7" i="2"/>
  <c r="P7" i="2"/>
  <c r="Q7" i="2"/>
  <c r="N8" i="2"/>
  <c r="O8" i="2"/>
  <c r="P8" i="2"/>
  <c r="Q8" i="2"/>
  <c r="N9" i="2"/>
  <c r="O9" i="2"/>
  <c r="P9" i="2"/>
  <c r="Q9" i="2"/>
  <c r="N10" i="2"/>
  <c r="O10" i="2"/>
  <c r="P10" i="2"/>
  <c r="Q10" i="2"/>
  <c r="N11" i="2"/>
  <c r="O11" i="2"/>
  <c r="P11" i="2"/>
  <c r="Q11" i="2"/>
  <c r="N12" i="2"/>
  <c r="O12" i="2"/>
  <c r="P12" i="2"/>
  <c r="Q12" i="2"/>
  <c r="N13" i="2"/>
  <c r="O13" i="2"/>
  <c r="P13" i="2"/>
  <c r="Q13" i="2"/>
  <c r="N14" i="2"/>
  <c r="O14" i="2"/>
  <c r="P14" i="2"/>
  <c r="Q14" i="2"/>
  <c r="N15" i="2"/>
  <c r="O15" i="2"/>
  <c r="P15" i="2"/>
  <c r="Q15" i="2"/>
  <c r="N16" i="2"/>
  <c r="O16" i="2"/>
  <c r="P16" i="2"/>
  <c r="Q16" i="2"/>
  <c r="N17" i="2"/>
  <c r="O17" i="2"/>
  <c r="P17" i="2"/>
  <c r="Q17" i="2"/>
  <c r="Q3" i="2"/>
  <c r="P3" i="2"/>
  <c r="O3" i="2"/>
  <c r="N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3" i="2"/>
</calcChain>
</file>

<file path=xl/sharedStrings.xml><?xml version="1.0" encoding="utf-8"?>
<sst xmlns="http://schemas.openxmlformats.org/spreadsheetml/2006/main" count="240" uniqueCount="89">
  <si>
    <t>No.</t>
  </si>
  <si>
    <t>Sample</t>
  </si>
  <si>
    <t>Longitude</t>
  </si>
  <si>
    <t>Latitude</t>
  </si>
  <si>
    <t>pH</t>
  </si>
  <si>
    <t>Eh</t>
  </si>
  <si>
    <t>Temperature</t>
  </si>
  <si>
    <t>Cl</t>
  </si>
  <si>
    <r>
      <t>HCO</t>
    </r>
    <r>
      <rPr>
        <vertAlign val="subscript"/>
        <sz val="9"/>
        <color theme="1"/>
        <rFont val="Calibri Light"/>
        <family val="2"/>
        <charset val="238"/>
      </rPr>
      <t>3</t>
    </r>
  </si>
  <si>
    <r>
      <t>SO</t>
    </r>
    <r>
      <rPr>
        <vertAlign val="subscript"/>
        <sz val="9"/>
        <color theme="1"/>
        <rFont val="Calibri Light"/>
        <family val="2"/>
        <charset val="238"/>
      </rPr>
      <t>4</t>
    </r>
  </si>
  <si>
    <r>
      <t>NO</t>
    </r>
    <r>
      <rPr>
        <vertAlign val="subscript"/>
        <sz val="9"/>
        <color theme="1"/>
        <rFont val="Calibri Light"/>
        <family val="2"/>
        <charset val="238"/>
      </rPr>
      <t>2</t>
    </r>
  </si>
  <si>
    <r>
      <t>NO</t>
    </r>
    <r>
      <rPr>
        <vertAlign val="subscript"/>
        <sz val="9"/>
        <color theme="1"/>
        <rFont val="Calibri Light"/>
        <family val="2"/>
        <charset val="238"/>
      </rPr>
      <t>3</t>
    </r>
  </si>
  <si>
    <r>
      <t>PO</t>
    </r>
    <r>
      <rPr>
        <vertAlign val="subscript"/>
        <sz val="9"/>
        <color theme="1"/>
        <rFont val="Calibri Light"/>
        <family val="2"/>
        <charset val="238"/>
      </rPr>
      <t>4</t>
    </r>
  </si>
  <si>
    <t>Ag</t>
  </si>
  <si>
    <t xml:space="preserve">Al </t>
  </si>
  <si>
    <t xml:space="preserve">As </t>
  </si>
  <si>
    <t xml:space="preserve">B </t>
  </si>
  <si>
    <t xml:space="preserve">Ba </t>
  </si>
  <si>
    <t xml:space="preserve">Be </t>
  </si>
  <si>
    <t xml:space="preserve">Bi </t>
  </si>
  <si>
    <t>Br</t>
  </si>
  <si>
    <t xml:space="preserve">Ca </t>
  </si>
  <si>
    <t xml:space="preserve">Cd </t>
  </si>
  <si>
    <t xml:space="preserve">Co </t>
  </si>
  <si>
    <t xml:space="preserve">Cr </t>
  </si>
  <si>
    <t xml:space="preserve">Cs </t>
  </si>
  <si>
    <t xml:space="preserve">Cu </t>
  </si>
  <si>
    <t xml:space="preserve">Fe </t>
  </si>
  <si>
    <t xml:space="preserve">Ga </t>
  </si>
  <si>
    <t xml:space="preserve">Hg </t>
  </si>
  <si>
    <t>I</t>
  </si>
  <si>
    <t xml:space="preserve">K </t>
  </si>
  <si>
    <t xml:space="preserve">Li </t>
  </si>
  <si>
    <t xml:space="preserve">Mg </t>
  </si>
  <si>
    <t xml:space="preserve">Mn </t>
  </si>
  <si>
    <t xml:space="preserve">Mo </t>
  </si>
  <si>
    <t xml:space="preserve">Na </t>
  </si>
  <si>
    <t xml:space="preserve">Ni </t>
  </si>
  <si>
    <t xml:space="preserve">Pb </t>
  </si>
  <si>
    <t xml:space="preserve">Rb </t>
  </si>
  <si>
    <t xml:space="preserve">Sb </t>
  </si>
  <si>
    <t xml:space="preserve">Se </t>
  </si>
  <si>
    <r>
      <t>SiO</t>
    </r>
    <r>
      <rPr>
        <vertAlign val="subscript"/>
        <sz val="9"/>
        <color theme="1"/>
        <rFont val="Calibri Light"/>
        <family val="2"/>
        <charset val="238"/>
      </rPr>
      <t>2</t>
    </r>
  </si>
  <si>
    <t xml:space="preserve">Sn </t>
  </si>
  <si>
    <t xml:space="preserve">Sr </t>
  </si>
  <si>
    <t xml:space="preserve">Te </t>
  </si>
  <si>
    <t xml:space="preserve">Ti </t>
  </si>
  <si>
    <t xml:space="preserve">Tl </t>
  </si>
  <si>
    <t xml:space="preserve">U </t>
  </si>
  <si>
    <t xml:space="preserve">V </t>
  </si>
  <si>
    <t xml:space="preserve">W </t>
  </si>
  <si>
    <t xml:space="preserve">Y </t>
  </si>
  <si>
    <t xml:space="preserve">Zn </t>
  </si>
  <si>
    <t xml:space="preserve">Zr </t>
  </si>
  <si>
    <t>[-]</t>
  </si>
  <si>
    <t>[mV]</t>
  </si>
  <si>
    <t>[°C]</t>
  </si>
  <si>
    <t>[μS/cm]</t>
  </si>
  <si>
    <t>[mg/L]</t>
  </si>
  <si>
    <t>CP-1</t>
  </si>
  <si>
    <t>CP-9</t>
  </si>
  <si>
    <t>CP-11</t>
  </si>
  <si>
    <t>CP-19</t>
  </si>
  <si>
    <t>CP-21</t>
  </si>
  <si>
    <t>CP-23</t>
  </si>
  <si>
    <t>CP-24</t>
  </si>
  <si>
    <t>BP-1</t>
  </si>
  <si>
    <t>BP-2</t>
  </si>
  <si>
    <t>n.m.</t>
  </si>
  <si>
    <t>BP-3</t>
  </si>
  <si>
    <t>BP-4</t>
  </si>
  <si>
    <t>BP-10</t>
  </si>
  <si>
    <t>BP-11</t>
  </si>
  <si>
    <t>BP-15</t>
  </si>
  <si>
    <t>P-1</t>
  </si>
  <si>
    <t>&gt;20 000</t>
  </si>
  <si>
    <t>kationy</t>
  </si>
  <si>
    <t>aniony</t>
  </si>
  <si>
    <t>błąd</t>
  </si>
  <si>
    <t>typ</t>
  </si>
  <si>
    <t>Ca-HCO3</t>
  </si>
  <si>
    <t>Na-Cl</t>
  </si>
  <si>
    <t>Ca-SO4</t>
  </si>
  <si>
    <t>type of water</t>
  </si>
  <si>
    <r>
      <t>Ca-HCO</t>
    </r>
    <r>
      <rPr>
        <b/>
        <i/>
        <vertAlign val="subscript"/>
        <sz val="9"/>
        <color theme="1"/>
        <rFont val="Calibri Light"/>
        <family val="2"/>
        <charset val="238"/>
        <scheme val="major"/>
      </rPr>
      <t>3</t>
    </r>
  </si>
  <si>
    <r>
      <t>Ca-SO</t>
    </r>
    <r>
      <rPr>
        <b/>
        <i/>
        <vertAlign val="subscript"/>
        <sz val="9"/>
        <color theme="1"/>
        <rFont val="Calibri Light"/>
        <family val="2"/>
        <charset val="238"/>
        <scheme val="major"/>
      </rPr>
      <t>4</t>
    </r>
  </si>
  <si>
    <t>EC</t>
  </si>
  <si>
    <t>* all concentration values are in significant numbers with respect to designation accuracy</t>
  </si>
  <si>
    <t>Table 1a. Results of chemical analyzes of minor and major elements from 15 main measuring points on Przemsza River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</si>
</sst>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00"/>
    <numFmt numFmtId="165" formatCode="0.0000"/>
    <numFmt numFmtId="166" formatCode="0.00000"/>
    <numFmt numFmtId="167" formatCode="0.0"/>
    <numFmt numFmtId="168" formatCode="0.000"/>
  </numFmts>
  <fonts count="8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 Light"/>
      <family val="2"/>
      <charset val="238"/>
    </font>
    <font>
      <vertAlign val="subscript"/>
      <sz val="9"/>
      <color theme="1"/>
      <name val="Calibri Light"/>
      <family val="2"/>
      <charset val="238"/>
    </font>
    <font>
      <i/>
      <sz val="9"/>
      <color theme="1"/>
      <name val="Calibri Light"/>
      <family val="2"/>
      <charset val="238"/>
    </font>
    <font>
      <b/>
      <i/>
      <sz val="9"/>
      <color theme="1"/>
      <name val="Calibri Light"/>
      <family val="2"/>
      <charset val="238"/>
      <scheme val="major"/>
    </font>
    <font>
      <b/>
      <i/>
      <vertAlign val="subscript"/>
      <sz val="9"/>
      <color theme="1"/>
      <name val="Calibri Light"/>
      <family val="2"/>
      <charset val="238"/>
      <scheme val="major"/>
    </font>
    <font>
      <b/>
      <i/>
      <sz val="10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168" fontId="3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168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 vertical="center"/>
    </xf>
    <xf numFmtId="1" fontId="0" fillId="2" borderId="0" xfId="0" applyNumberForma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1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ADBC3-3F05-4C36-9224-EF3F7E5B5E8E}">
  <dimension ref="A1:BD21"/>
  <sheetViews>
    <sheetView tabSelected="1" workbookViewId="0">
      <selection activeCell="A2" sqref="A2"/>
    </sheetView>
  </sheetViews>
  <sheetFormatPr defaultRowHeight="15" x14ac:dyDescent="0.25"/>
  <cols>
    <col min="7" max="7" width="10.140625" bestFit="1" customWidth="1"/>
    <col min="56" max="56" width="10.5703125" customWidth="1"/>
  </cols>
  <sheetData>
    <row r="1" spans="1:56" x14ac:dyDescent="0.25">
      <c r="A1" s="20" t="s">
        <v>88</v>
      </c>
    </row>
    <row r="3" spans="1:56" x14ac:dyDescent="0.25">
      <c r="A3" s="21" t="s">
        <v>0</v>
      </c>
      <c r="B3" s="21" t="s">
        <v>1</v>
      </c>
      <c r="C3" s="21" t="s">
        <v>2</v>
      </c>
      <c r="D3" s="21" t="s">
        <v>3</v>
      </c>
      <c r="E3" s="1" t="s">
        <v>4</v>
      </c>
      <c r="F3" s="1" t="s">
        <v>5</v>
      </c>
      <c r="G3" s="1" t="s">
        <v>6</v>
      </c>
      <c r="H3" s="1" t="s">
        <v>86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1" t="s">
        <v>12</v>
      </c>
      <c r="O3" s="1" t="s">
        <v>13</v>
      </c>
      <c r="P3" s="1" t="s">
        <v>14</v>
      </c>
      <c r="Q3" s="1" t="s">
        <v>15</v>
      </c>
      <c r="R3" s="1" t="s">
        <v>16</v>
      </c>
      <c r="S3" s="1" t="s">
        <v>17</v>
      </c>
      <c r="T3" s="1" t="s">
        <v>18</v>
      </c>
      <c r="U3" s="1" t="s">
        <v>19</v>
      </c>
      <c r="V3" s="1" t="s">
        <v>20</v>
      </c>
      <c r="W3" s="1" t="s">
        <v>21</v>
      </c>
      <c r="X3" s="1" t="s">
        <v>22</v>
      </c>
      <c r="Y3" s="1" t="s">
        <v>23</v>
      </c>
      <c r="Z3" s="1" t="s">
        <v>24</v>
      </c>
      <c r="AA3" s="1" t="s">
        <v>25</v>
      </c>
      <c r="AB3" s="1" t="s">
        <v>26</v>
      </c>
      <c r="AC3" s="1" t="s">
        <v>27</v>
      </c>
      <c r="AD3" s="1" t="s">
        <v>28</v>
      </c>
      <c r="AE3" s="1" t="s">
        <v>29</v>
      </c>
      <c r="AF3" s="1" t="s">
        <v>30</v>
      </c>
      <c r="AG3" s="1" t="s">
        <v>31</v>
      </c>
      <c r="AH3" s="1" t="s">
        <v>32</v>
      </c>
      <c r="AI3" s="1" t="s">
        <v>33</v>
      </c>
      <c r="AJ3" s="1" t="s">
        <v>34</v>
      </c>
      <c r="AK3" s="1" t="s">
        <v>35</v>
      </c>
      <c r="AL3" s="1" t="s">
        <v>36</v>
      </c>
      <c r="AM3" s="1" t="s">
        <v>37</v>
      </c>
      <c r="AN3" s="1" t="s">
        <v>38</v>
      </c>
      <c r="AO3" s="1" t="s">
        <v>39</v>
      </c>
      <c r="AP3" s="1" t="s">
        <v>40</v>
      </c>
      <c r="AQ3" s="1" t="s">
        <v>41</v>
      </c>
      <c r="AR3" s="1" t="s">
        <v>42</v>
      </c>
      <c r="AS3" s="1" t="s">
        <v>43</v>
      </c>
      <c r="AT3" s="1" t="s">
        <v>44</v>
      </c>
      <c r="AU3" s="1" t="s">
        <v>45</v>
      </c>
      <c r="AV3" s="1" t="s">
        <v>46</v>
      </c>
      <c r="AW3" s="1" t="s">
        <v>47</v>
      </c>
      <c r="AX3" s="1" t="s">
        <v>48</v>
      </c>
      <c r="AY3" s="1" t="s">
        <v>49</v>
      </c>
      <c r="AZ3" s="1" t="s">
        <v>50</v>
      </c>
      <c r="BA3" s="1" t="s">
        <v>51</v>
      </c>
      <c r="BB3" s="1" t="s">
        <v>52</v>
      </c>
      <c r="BC3" s="1" t="s">
        <v>53</v>
      </c>
      <c r="BD3" s="21" t="s">
        <v>83</v>
      </c>
    </row>
    <row r="4" spans="1:56" x14ac:dyDescent="0.25">
      <c r="A4" s="21"/>
      <c r="B4" s="21"/>
      <c r="C4" s="21"/>
      <c r="D4" s="21"/>
      <c r="E4" s="1" t="s">
        <v>54</v>
      </c>
      <c r="F4" s="1" t="s">
        <v>55</v>
      </c>
      <c r="G4" s="1" t="s">
        <v>56</v>
      </c>
      <c r="H4" s="1" t="s">
        <v>57</v>
      </c>
      <c r="I4" s="1" t="s">
        <v>58</v>
      </c>
      <c r="J4" s="1" t="s">
        <v>58</v>
      </c>
      <c r="K4" s="1" t="s">
        <v>58</v>
      </c>
      <c r="L4" s="1" t="s">
        <v>58</v>
      </c>
      <c r="M4" s="1" t="s">
        <v>58</v>
      </c>
      <c r="N4" s="1" t="s">
        <v>58</v>
      </c>
      <c r="O4" s="1" t="s">
        <v>58</v>
      </c>
      <c r="P4" s="1" t="s">
        <v>58</v>
      </c>
      <c r="Q4" s="1" t="s">
        <v>58</v>
      </c>
      <c r="R4" s="1" t="s">
        <v>58</v>
      </c>
      <c r="S4" s="1" t="s">
        <v>58</v>
      </c>
      <c r="T4" s="1" t="s">
        <v>58</v>
      </c>
      <c r="U4" s="1" t="s">
        <v>58</v>
      </c>
      <c r="V4" s="1" t="s">
        <v>58</v>
      </c>
      <c r="W4" s="1" t="s">
        <v>58</v>
      </c>
      <c r="X4" s="1" t="s">
        <v>58</v>
      </c>
      <c r="Y4" s="1" t="s">
        <v>58</v>
      </c>
      <c r="Z4" s="1" t="s">
        <v>58</v>
      </c>
      <c r="AA4" s="1" t="s">
        <v>58</v>
      </c>
      <c r="AB4" s="1" t="s">
        <v>58</v>
      </c>
      <c r="AC4" s="1" t="s">
        <v>58</v>
      </c>
      <c r="AD4" s="1" t="s">
        <v>58</v>
      </c>
      <c r="AE4" s="1" t="s">
        <v>58</v>
      </c>
      <c r="AF4" s="1" t="s">
        <v>58</v>
      </c>
      <c r="AG4" s="1" t="s">
        <v>58</v>
      </c>
      <c r="AH4" s="1" t="s">
        <v>58</v>
      </c>
      <c r="AI4" s="1" t="s">
        <v>58</v>
      </c>
      <c r="AJ4" s="1" t="s">
        <v>58</v>
      </c>
      <c r="AK4" s="1" t="s">
        <v>58</v>
      </c>
      <c r="AL4" s="1" t="s">
        <v>58</v>
      </c>
      <c r="AM4" s="1" t="s">
        <v>58</v>
      </c>
      <c r="AN4" s="1" t="s">
        <v>58</v>
      </c>
      <c r="AO4" s="1" t="s">
        <v>58</v>
      </c>
      <c r="AP4" s="1" t="s">
        <v>58</v>
      </c>
      <c r="AQ4" s="1" t="s">
        <v>58</v>
      </c>
      <c r="AR4" s="1" t="s">
        <v>58</v>
      </c>
      <c r="AS4" s="1" t="s">
        <v>58</v>
      </c>
      <c r="AT4" s="1" t="s">
        <v>58</v>
      </c>
      <c r="AU4" s="1" t="s">
        <v>58</v>
      </c>
      <c r="AV4" s="1" t="s">
        <v>58</v>
      </c>
      <c r="AW4" s="1" t="s">
        <v>58</v>
      </c>
      <c r="AX4" s="1" t="s">
        <v>58</v>
      </c>
      <c r="AY4" s="1" t="s">
        <v>58</v>
      </c>
      <c r="AZ4" s="1" t="s">
        <v>58</v>
      </c>
      <c r="BA4" s="1" t="s">
        <v>58</v>
      </c>
      <c r="BB4" s="1" t="s">
        <v>58</v>
      </c>
      <c r="BC4" s="1" t="s">
        <v>58</v>
      </c>
      <c r="BD4" s="21"/>
    </row>
    <row r="5" spans="1:56" x14ac:dyDescent="0.25">
      <c r="A5" s="1">
        <v>1</v>
      </c>
      <c r="B5" s="1" t="s">
        <v>59</v>
      </c>
      <c r="C5" s="2">
        <v>19.515060999999999</v>
      </c>
      <c r="D5" s="2">
        <v>50.47204</v>
      </c>
      <c r="E5" s="9">
        <v>8.8000000000000007</v>
      </c>
      <c r="F5" s="1">
        <v>286</v>
      </c>
      <c r="G5" s="1">
        <v>10.4</v>
      </c>
      <c r="H5" s="1">
        <v>900</v>
      </c>
      <c r="I5" s="3">
        <v>32.443840000000002</v>
      </c>
      <c r="J5" s="3">
        <v>326.78919999999999</v>
      </c>
      <c r="K5" s="3">
        <v>65.087746550000006</v>
      </c>
      <c r="L5" s="1">
        <v>0.01</v>
      </c>
      <c r="M5" s="1">
        <v>0.3</v>
      </c>
      <c r="N5" s="4">
        <v>0.42555028340000001</v>
      </c>
      <c r="O5" s="2">
        <v>6.8979999999999996E-3</v>
      </c>
      <c r="P5" s="2">
        <v>3.4651000000000001E-2</v>
      </c>
      <c r="Q5" s="2">
        <v>1.4064E-2</v>
      </c>
      <c r="R5" s="5">
        <v>0.105449</v>
      </c>
      <c r="S5" s="5">
        <v>0.10269</v>
      </c>
      <c r="T5" s="6">
        <v>2.5000000000000001E-4</v>
      </c>
      <c r="U5" s="2">
        <v>1.4930000000000001E-2</v>
      </c>
      <c r="V5" s="4">
        <v>0.12124799999999999</v>
      </c>
      <c r="W5" s="3">
        <v>101.5770449</v>
      </c>
      <c r="X5" s="5">
        <v>3.3700000000000001E-4</v>
      </c>
      <c r="Y5" s="2">
        <v>4.2299999999999998E-4</v>
      </c>
      <c r="Z5" s="7">
        <v>2.5000000000000001E-3</v>
      </c>
      <c r="AA5" s="6">
        <v>5.0000000000000002E-5</v>
      </c>
      <c r="AB5" s="2">
        <v>2.3240000000000001E-3</v>
      </c>
      <c r="AC5" s="8">
        <v>0.01</v>
      </c>
      <c r="AD5" s="2">
        <v>1.405E-3</v>
      </c>
      <c r="AE5" s="5">
        <v>2.091E-3</v>
      </c>
      <c r="AF5" s="2">
        <v>0.145481</v>
      </c>
      <c r="AG5" s="3">
        <v>41.847600880000002</v>
      </c>
      <c r="AH5" s="5">
        <v>1.4864E-2</v>
      </c>
      <c r="AI5" s="9">
        <v>7.8577671850000002</v>
      </c>
      <c r="AJ5" s="7">
        <v>1.5E-3</v>
      </c>
      <c r="AK5" s="2">
        <v>5.1720000000000004E-3</v>
      </c>
      <c r="AL5" s="3">
        <v>20.79675619</v>
      </c>
      <c r="AM5" s="2">
        <v>3.32E-3</v>
      </c>
      <c r="AN5" s="2">
        <v>1.4630000000000001E-3</v>
      </c>
      <c r="AO5" s="4">
        <v>0.15192800000000001</v>
      </c>
      <c r="AP5" s="5">
        <v>1.9439000000000001E-2</v>
      </c>
      <c r="AQ5" s="10">
        <v>5.0000000000000001E-3</v>
      </c>
      <c r="AR5" s="9">
        <v>6.7895701700000002</v>
      </c>
      <c r="AS5" s="7">
        <v>5.0000000000000001E-4</v>
      </c>
      <c r="AT5" s="2">
        <v>0.14301833119999999</v>
      </c>
      <c r="AU5" s="8">
        <v>0.05</v>
      </c>
      <c r="AV5" s="8">
        <v>0.01</v>
      </c>
      <c r="AW5" s="2">
        <v>1.74E-4</v>
      </c>
      <c r="AX5" s="2">
        <v>1.4989999999999999E-3</v>
      </c>
      <c r="AY5" s="7">
        <v>5.0000000000000001E-4</v>
      </c>
      <c r="AZ5" s="5">
        <v>3.153E-3</v>
      </c>
      <c r="BA5" s="6">
        <v>5.0000000000000002E-5</v>
      </c>
      <c r="BB5" s="10">
        <v>5.0000000000000001E-3</v>
      </c>
      <c r="BC5" s="10">
        <v>1E-3</v>
      </c>
      <c r="BD5" s="18" t="s">
        <v>84</v>
      </c>
    </row>
    <row r="6" spans="1:56" x14ac:dyDescent="0.25">
      <c r="A6" s="1">
        <v>2</v>
      </c>
      <c r="B6" s="1" t="s">
        <v>60</v>
      </c>
      <c r="C6" s="2">
        <v>19.177222220000001</v>
      </c>
      <c r="D6" s="2">
        <v>50.427777800000001</v>
      </c>
      <c r="E6" s="9">
        <v>8.3000000000000007</v>
      </c>
      <c r="F6" s="1">
        <v>270</v>
      </c>
      <c r="G6" s="1">
        <v>14.3</v>
      </c>
      <c r="H6" s="1">
        <v>545</v>
      </c>
      <c r="I6" s="3">
        <v>30.4161</v>
      </c>
      <c r="J6" s="3">
        <v>208.74199999999996</v>
      </c>
      <c r="K6" s="3">
        <v>32.735267579999999</v>
      </c>
      <c r="L6" s="1">
        <v>0.08</v>
      </c>
      <c r="M6" s="1">
        <v>0.3</v>
      </c>
      <c r="N6" s="4">
        <v>0.30973300539999998</v>
      </c>
      <c r="O6" s="2">
        <v>8.8629999999999994E-3</v>
      </c>
      <c r="P6" s="2">
        <v>3.0846999999999999E-2</v>
      </c>
      <c r="Q6" s="2">
        <v>1.0246999999999999E-2</v>
      </c>
      <c r="R6" s="2">
        <v>7.0913000000000004E-2</v>
      </c>
      <c r="S6" s="5">
        <v>0.28458</v>
      </c>
      <c r="T6" s="6">
        <v>2.5000000000000001E-4</v>
      </c>
      <c r="U6" s="2">
        <v>8.9589999999999999E-3</v>
      </c>
      <c r="V6" s="8">
        <v>0.05</v>
      </c>
      <c r="W6" s="3">
        <v>55.857520989999998</v>
      </c>
      <c r="X6" s="6">
        <v>1.4999999999999999E-4</v>
      </c>
      <c r="Y6" s="2">
        <v>2.6800000000000001E-4</v>
      </c>
      <c r="Z6" s="7">
        <v>2.5000000000000001E-3</v>
      </c>
      <c r="AA6" s="6">
        <v>5.0000000000000002E-5</v>
      </c>
      <c r="AB6" s="2">
        <v>1.439E-3</v>
      </c>
      <c r="AC6" s="4">
        <v>5.9302071640000002E-2</v>
      </c>
      <c r="AD6" s="2">
        <v>4.3670000000000002E-3</v>
      </c>
      <c r="AE6" s="5">
        <v>2.0370000000000002E-3</v>
      </c>
      <c r="AF6" s="2">
        <v>2.1054E-2</v>
      </c>
      <c r="AG6" s="9">
        <v>4.5721345449999999</v>
      </c>
      <c r="AH6" s="2">
        <v>2.5600000000000002E-3</v>
      </c>
      <c r="AI6" s="3">
        <v>14.602066819999999</v>
      </c>
      <c r="AJ6" s="5">
        <v>8.6070999999999995E-2</v>
      </c>
      <c r="AK6" s="2">
        <v>2.7360000000000002E-3</v>
      </c>
      <c r="AL6" s="9">
        <v>15.114063249999999</v>
      </c>
      <c r="AM6" s="2">
        <v>1.701E-3</v>
      </c>
      <c r="AN6" s="2">
        <v>1.1039999999999999E-3</v>
      </c>
      <c r="AO6" s="2">
        <v>7.8700000000000003E-3</v>
      </c>
      <c r="AP6" s="5">
        <v>1.3509999999999999E-2</v>
      </c>
      <c r="AQ6" s="10">
        <v>5.0000000000000001E-3</v>
      </c>
      <c r="AR6" s="9">
        <v>4.0630076080000004</v>
      </c>
      <c r="AS6" s="7">
        <v>5.0000000000000001E-4</v>
      </c>
      <c r="AT6" s="2">
        <v>0.1247925471</v>
      </c>
      <c r="AU6" s="8">
        <v>0.05</v>
      </c>
      <c r="AV6" s="8">
        <v>0.01</v>
      </c>
      <c r="AW6" s="2">
        <v>1.37E-4</v>
      </c>
      <c r="AX6" s="2">
        <v>1.426E-3</v>
      </c>
      <c r="AY6" s="7">
        <v>5.0000000000000001E-4</v>
      </c>
      <c r="AZ6" s="5">
        <v>3.215E-3</v>
      </c>
      <c r="BA6" s="6">
        <v>5.0000000000000002E-5</v>
      </c>
      <c r="BB6" s="5">
        <v>1.7177043409999999E-2</v>
      </c>
      <c r="BC6" s="10">
        <v>1E-3</v>
      </c>
      <c r="BD6" s="18" t="s">
        <v>84</v>
      </c>
    </row>
    <row r="7" spans="1:56" x14ac:dyDescent="0.25">
      <c r="A7" s="1">
        <v>3</v>
      </c>
      <c r="B7" s="1" t="s">
        <v>61</v>
      </c>
      <c r="C7" s="2">
        <v>19.189424093100001</v>
      </c>
      <c r="D7" s="2">
        <v>50.361800930000001</v>
      </c>
      <c r="E7" s="9">
        <v>8.6</v>
      </c>
      <c r="F7" s="1">
        <v>269</v>
      </c>
      <c r="G7" s="1">
        <v>13.2</v>
      </c>
      <c r="H7" s="1">
        <v>588</v>
      </c>
      <c r="I7" s="3">
        <v>35.095499999999994</v>
      </c>
      <c r="J7" s="3">
        <v>214.50039999999998</v>
      </c>
      <c r="K7" s="3">
        <v>37.474946520000003</v>
      </c>
      <c r="L7" s="1">
        <v>0.15</v>
      </c>
      <c r="M7" s="1">
        <v>0.3</v>
      </c>
      <c r="N7" s="4">
        <v>0.86487463099999995</v>
      </c>
      <c r="O7" s="2">
        <v>7.3470000000000002E-3</v>
      </c>
      <c r="P7" s="2">
        <v>3.7631999999999999E-2</v>
      </c>
      <c r="Q7" s="2">
        <v>8.7349999999999997E-3</v>
      </c>
      <c r="R7" s="2">
        <v>6.7561999999999997E-2</v>
      </c>
      <c r="S7" s="5">
        <v>0.249833</v>
      </c>
      <c r="T7" s="6">
        <v>2.5000000000000001E-4</v>
      </c>
      <c r="U7" s="2">
        <v>5.8430000000000001E-3</v>
      </c>
      <c r="V7" s="8">
        <v>0.05</v>
      </c>
      <c r="W7" s="3">
        <v>61.40393615</v>
      </c>
      <c r="X7" s="5">
        <v>3.1599999999999998E-4</v>
      </c>
      <c r="Y7" s="2">
        <v>2.5900000000000001E-4</v>
      </c>
      <c r="Z7" s="7">
        <v>2.5000000000000001E-3</v>
      </c>
      <c r="AA7" s="6">
        <v>5.0000000000000002E-5</v>
      </c>
      <c r="AB7" s="2">
        <v>1.872E-3</v>
      </c>
      <c r="AC7" s="4">
        <v>3.001046055E-2</v>
      </c>
      <c r="AD7" s="2">
        <v>3.5660000000000002E-3</v>
      </c>
      <c r="AE7" s="5">
        <v>1.781E-3</v>
      </c>
      <c r="AF7" s="2">
        <v>1.1986E-2</v>
      </c>
      <c r="AG7" s="9">
        <v>4.4914368409999996</v>
      </c>
      <c r="AH7" s="2">
        <v>2.477E-3</v>
      </c>
      <c r="AI7" s="3">
        <v>16.087679309999999</v>
      </c>
      <c r="AJ7" s="5">
        <v>2.2977999999999998E-2</v>
      </c>
      <c r="AK7" s="2">
        <v>2.6050000000000001E-3</v>
      </c>
      <c r="AL7" s="9">
        <v>15.13573529</v>
      </c>
      <c r="AM7" s="2">
        <v>2.0240000000000002E-3</v>
      </c>
      <c r="AN7" s="2">
        <v>1.9919999999999998E-3</v>
      </c>
      <c r="AO7" s="2">
        <v>7.6239999999999997E-3</v>
      </c>
      <c r="AP7" s="5">
        <v>1.1934999999999999E-2</v>
      </c>
      <c r="AQ7" s="10">
        <v>5.0000000000000001E-3</v>
      </c>
      <c r="AR7" s="9">
        <v>3.8744617360000002</v>
      </c>
      <c r="AS7" s="7">
        <v>5.0000000000000001E-4</v>
      </c>
      <c r="AT7" s="2">
        <v>0.15472399319999999</v>
      </c>
      <c r="AU7" s="8">
        <v>0.05</v>
      </c>
      <c r="AV7" s="8">
        <v>0.01</v>
      </c>
      <c r="AW7" s="2">
        <v>1.4200000000000001E-4</v>
      </c>
      <c r="AX7" s="2">
        <v>1.861E-3</v>
      </c>
      <c r="AY7" s="7">
        <v>5.0000000000000001E-4</v>
      </c>
      <c r="AZ7" s="5">
        <v>2.408E-3</v>
      </c>
      <c r="BA7" s="6">
        <v>5.0000000000000002E-5</v>
      </c>
      <c r="BB7" s="10">
        <v>5.0000000000000001E-3</v>
      </c>
      <c r="BC7" s="10">
        <v>1E-3</v>
      </c>
      <c r="BD7" s="18" t="s">
        <v>84</v>
      </c>
    </row>
    <row r="8" spans="1:56" x14ac:dyDescent="0.25">
      <c r="A8" s="1">
        <v>4</v>
      </c>
      <c r="B8" s="1" t="s">
        <v>62</v>
      </c>
      <c r="C8" s="2">
        <v>19.139833329999998</v>
      </c>
      <c r="D8" s="2">
        <v>50.301138899999998</v>
      </c>
      <c r="E8" s="9">
        <v>8.6</v>
      </c>
      <c r="F8" s="1">
        <v>316</v>
      </c>
      <c r="G8" s="1">
        <v>13.3</v>
      </c>
      <c r="H8" s="1">
        <v>713</v>
      </c>
      <c r="I8" s="3">
        <v>51.161439999999992</v>
      </c>
      <c r="J8" s="3">
        <v>249.05079999999998</v>
      </c>
      <c r="K8" s="3">
        <v>55.502211889999998</v>
      </c>
      <c r="L8" s="1">
        <v>0.46</v>
      </c>
      <c r="M8" s="9">
        <v>4</v>
      </c>
      <c r="N8" s="4">
        <v>0.62230660120000003</v>
      </c>
      <c r="O8" s="2">
        <v>7.149E-3</v>
      </c>
      <c r="P8" s="2">
        <v>5.3158999999999998E-2</v>
      </c>
      <c r="Q8" s="2">
        <v>7.2090000000000001E-3</v>
      </c>
      <c r="R8" s="5">
        <v>0.116107</v>
      </c>
      <c r="S8" s="5">
        <v>0.16963300000000001</v>
      </c>
      <c r="T8" s="6">
        <v>2.5000000000000001E-4</v>
      </c>
      <c r="U8" s="2">
        <v>3.1979999999999999E-3</v>
      </c>
      <c r="V8" s="8">
        <v>0.05</v>
      </c>
      <c r="W8" s="3">
        <v>65.375741230000003</v>
      </c>
      <c r="X8" s="5">
        <v>4.0000000000000002E-4</v>
      </c>
      <c r="Y8" s="2">
        <v>4.1399999999999998E-4</v>
      </c>
      <c r="Z8" s="7">
        <v>2.5000000000000001E-3</v>
      </c>
      <c r="AA8" s="6">
        <v>5.0000000000000002E-5</v>
      </c>
      <c r="AB8" s="2">
        <v>4.2170000000000003E-3</v>
      </c>
      <c r="AC8" s="4">
        <v>6.0214159980000001E-2</v>
      </c>
      <c r="AD8" s="2">
        <v>2.418E-3</v>
      </c>
      <c r="AE8" s="5">
        <v>1.457E-3</v>
      </c>
      <c r="AF8" s="2">
        <v>1.5162E-2</v>
      </c>
      <c r="AG8" s="9">
        <v>7.0652238199999999</v>
      </c>
      <c r="AH8" s="2">
        <v>6.0600000000000003E-3</v>
      </c>
      <c r="AI8" s="3">
        <v>19.372789310000002</v>
      </c>
      <c r="AJ8" s="5">
        <v>4.8161000000000002E-2</v>
      </c>
      <c r="AK8" s="2">
        <v>2.036E-3</v>
      </c>
      <c r="AL8" s="3">
        <v>28.32147041</v>
      </c>
      <c r="AM8" s="2">
        <v>3.0079999999999998E-3</v>
      </c>
      <c r="AN8" s="2">
        <v>2.0219999999999999E-3</v>
      </c>
      <c r="AO8" s="5">
        <v>1.3278999999999999E-2</v>
      </c>
      <c r="AP8" s="2">
        <v>8.5220000000000001E-3</v>
      </c>
      <c r="AQ8" s="10">
        <v>5.0000000000000001E-3</v>
      </c>
      <c r="AR8" s="9">
        <v>3.636449131</v>
      </c>
      <c r="AS8" s="7">
        <v>5.0000000000000001E-4</v>
      </c>
      <c r="AT8" s="2">
        <v>0.2431733881</v>
      </c>
      <c r="AU8" s="8">
        <v>0.05</v>
      </c>
      <c r="AV8" s="8">
        <v>0.01</v>
      </c>
      <c r="AW8" s="6">
        <v>5.0000000000000002E-5</v>
      </c>
      <c r="AX8" s="2">
        <v>1.8450000000000001E-3</v>
      </c>
      <c r="AY8" s="7">
        <v>5.0000000000000001E-4</v>
      </c>
      <c r="AZ8" s="5">
        <v>1.307E-3</v>
      </c>
      <c r="BA8" s="6">
        <v>5.0000000000000002E-5</v>
      </c>
      <c r="BB8" s="5">
        <v>2.3861136299999999E-2</v>
      </c>
      <c r="BC8" s="10">
        <v>1E-3</v>
      </c>
      <c r="BD8" s="18" t="s">
        <v>84</v>
      </c>
    </row>
    <row r="9" spans="1:56" x14ac:dyDescent="0.25">
      <c r="A9" s="1">
        <v>5</v>
      </c>
      <c r="B9" s="1" t="s">
        <v>63</v>
      </c>
      <c r="C9" s="2">
        <v>19.136944444000001</v>
      </c>
      <c r="D9" s="2">
        <v>50.258888900000002</v>
      </c>
      <c r="E9" s="9">
        <v>8</v>
      </c>
      <c r="F9" s="1">
        <v>238</v>
      </c>
      <c r="G9" s="1">
        <v>14.7</v>
      </c>
      <c r="H9" s="1">
        <v>3220</v>
      </c>
      <c r="I9" s="3">
        <v>550.60939999999994</v>
      </c>
      <c r="J9" s="3">
        <v>381.49400000000003</v>
      </c>
      <c r="K9" s="3">
        <v>273.23866400000003</v>
      </c>
      <c r="L9" s="1">
        <v>0.76</v>
      </c>
      <c r="M9" s="1">
        <v>5.6</v>
      </c>
      <c r="N9" s="4">
        <v>0.75678483590000001</v>
      </c>
      <c r="O9" s="2">
        <v>9.1319999999999995E-3</v>
      </c>
      <c r="P9" s="2">
        <v>4.7411000000000002E-2</v>
      </c>
      <c r="Q9" s="2">
        <v>8.0809999999999996E-3</v>
      </c>
      <c r="R9" s="5">
        <v>0.35145300000000002</v>
      </c>
      <c r="S9" s="5">
        <v>0.12317599999999999</v>
      </c>
      <c r="T9" s="6">
        <v>2.5000000000000001E-4</v>
      </c>
      <c r="U9" s="2">
        <v>6.8499999999999995E-4</v>
      </c>
      <c r="V9" s="11">
        <v>1.9964470000000001</v>
      </c>
      <c r="W9" s="3">
        <v>164.01802169999999</v>
      </c>
      <c r="X9" s="5">
        <v>9.8499999999999998E-4</v>
      </c>
      <c r="Y9" s="5">
        <v>1.5380000000000001E-3</v>
      </c>
      <c r="Z9" s="2">
        <v>1.4548999999999999E-2</v>
      </c>
      <c r="AA9" s="2">
        <v>1.26E-4</v>
      </c>
      <c r="AB9" s="2">
        <v>7.5989999999999999E-3</v>
      </c>
      <c r="AC9" s="12">
        <v>0.63995621069999997</v>
      </c>
      <c r="AD9" s="2">
        <v>9.2699999999999998E-4</v>
      </c>
      <c r="AE9" s="5">
        <v>1.572E-3</v>
      </c>
      <c r="AF9" s="2">
        <v>3.3117000000000001E-2</v>
      </c>
      <c r="AG9" s="3">
        <v>23.9838643</v>
      </c>
      <c r="AH9" s="5">
        <v>6.7791000000000004E-2</v>
      </c>
      <c r="AI9" s="3">
        <v>67.847836839999999</v>
      </c>
      <c r="AJ9" s="4">
        <v>0.383461</v>
      </c>
      <c r="AK9" s="2">
        <v>1.8810000000000001E-3</v>
      </c>
      <c r="AL9" s="3">
        <v>366.22079789999998</v>
      </c>
      <c r="AM9" s="5">
        <v>1.2984000000000001E-2</v>
      </c>
      <c r="AN9" s="2">
        <v>4.2180000000000004E-3</v>
      </c>
      <c r="AO9" s="5">
        <v>4.5901999999999998E-2</v>
      </c>
      <c r="AP9" s="2">
        <v>6.0099999999999997E-3</v>
      </c>
      <c r="AQ9" s="5">
        <v>2.145E-2</v>
      </c>
      <c r="AR9" s="9">
        <v>6.9190624569999999</v>
      </c>
      <c r="AS9" s="7">
        <v>5.0000000000000001E-4</v>
      </c>
      <c r="AT9" s="2">
        <v>1.254668232</v>
      </c>
      <c r="AU9" s="8">
        <v>0.05</v>
      </c>
      <c r="AV9" s="4">
        <v>2.4594000000000001E-2</v>
      </c>
      <c r="AW9" s="5">
        <v>1.1609999999999999E-3</v>
      </c>
      <c r="AX9" s="2">
        <v>2.4320000000000001E-3</v>
      </c>
      <c r="AY9" s="2">
        <v>3.673E-3</v>
      </c>
      <c r="AZ9" s="2">
        <v>8.0699999999999999E-4</v>
      </c>
      <c r="BA9" s="6">
        <v>5.0000000000000002E-5</v>
      </c>
      <c r="BB9" s="5">
        <v>7.5184769710000002E-2</v>
      </c>
      <c r="BC9" s="10">
        <v>1E-3</v>
      </c>
      <c r="BD9" s="18" t="s">
        <v>81</v>
      </c>
    </row>
    <row r="10" spans="1:56" x14ac:dyDescent="0.25">
      <c r="A10" s="1">
        <v>6</v>
      </c>
      <c r="B10" s="1" t="s">
        <v>64</v>
      </c>
      <c r="C10" s="2">
        <v>19.139388799999999</v>
      </c>
      <c r="D10" s="2">
        <v>50.251305600000002</v>
      </c>
      <c r="E10" s="9">
        <v>8.1</v>
      </c>
      <c r="F10" s="1">
        <v>266</v>
      </c>
      <c r="G10" s="1">
        <v>15.4</v>
      </c>
      <c r="H10" s="13" t="s">
        <v>75</v>
      </c>
      <c r="I10" s="3">
        <v>6256.89</v>
      </c>
      <c r="J10" s="3">
        <v>408.8463999999999</v>
      </c>
      <c r="K10" s="3">
        <v>361.13102859999998</v>
      </c>
      <c r="L10" s="1">
        <v>0.92</v>
      </c>
      <c r="M10" s="1">
        <v>6.8</v>
      </c>
      <c r="N10" s="11">
        <v>1.4935061890000001</v>
      </c>
      <c r="O10" s="5">
        <v>2.843E-2</v>
      </c>
      <c r="P10" s="2">
        <v>3.0941E-2</v>
      </c>
      <c r="Q10" s="2">
        <v>2.3584999999999998E-2</v>
      </c>
      <c r="R10" s="5">
        <v>0.25570999999999999</v>
      </c>
      <c r="S10" s="5">
        <v>0.53454699999999999</v>
      </c>
      <c r="T10" s="6">
        <v>2.5000000000000001E-4</v>
      </c>
      <c r="U10" s="2">
        <v>9.9480000000000002E-3</v>
      </c>
      <c r="V10" s="9">
        <v>13.200002</v>
      </c>
      <c r="W10" s="3">
        <v>386.30690829999998</v>
      </c>
      <c r="X10" s="5">
        <v>3.3100000000000002E-4</v>
      </c>
      <c r="Y10" s="2">
        <v>5.9999999999999995E-4</v>
      </c>
      <c r="Z10" s="2">
        <v>5.4304999999999999E-2</v>
      </c>
      <c r="AA10" s="2">
        <v>5.3600000000000002E-4</v>
      </c>
      <c r="AB10" s="5">
        <v>3.4315999999999999E-2</v>
      </c>
      <c r="AC10" s="12">
        <v>0.24349164500000001</v>
      </c>
      <c r="AD10" s="2">
        <v>1.983E-3</v>
      </c>
      <c r="AE10" s="5">
        <v>1.178E-3</v>
      </c>
      <c r="AF10" s="2">
        <v>9.7711000000000006E-2</v>
      </c>
      <c r="AG10" s="3">
        <v>88.282096760000002</v>
      </c>
      <c r="AH10" s="4">
        <v>0.17461599999999999</v>
      </c>
      <c r="AI10" s="3">
        <v>217.86732180000001</v>
      </c>
      <c r="AJ10" s="5">
        <v>2.7799000000000001E-2</v>
      </c>
      <c r="AK10" s="2">
        <v>3.9569999999999996E-3</v>
      </c>
      <c r="AL10" s="3">
        <v>3093.1395010000001</v>
      </c>
      <c r="AM10" s="2">
        <v>4.0130000000000001E-3</v>
      </c>
      <c r="AN10" s="2">
        <v>1.4300000000000001E-4</v>
      </c>
      <c r="AO10" s="5">
        <v>9.7411999999999999E-2</v>
      </c>
      <c r="AP10" s="2">
        <v>4.5380000000000004E-3</v>
      </c>
      <c r="AQ10" s="10">
        <v>5.0000000000000001E-3</v>
      </c>
      <c r="AR10" s="9">
        <v>7.4881399279999998</v>
      </c>
      <c r="AS10" s="7">
        <v>5.0000000000000001E-4</v>
      </c>
      <c r="AT10" s="2">
        <v>10.332346490000001</v>
      </c>
      <c r="AU10" s="8">
        <v>0.05</v>
      </c>
      <c r="AV10" s="8">
        <v>0.01</v>
      </c>
      <c r="AW10" s="6">
        <v>5.0000000000000002E-5</v>
      </c>
      <c r="AX10" s="2">
        <v>9.9500000000000001E-4</v>
      </c>
      <c r="AY10" s="5">
        <v>1.4971999999999999E-2</v>
      </c>
      <c r="AZ10" s="5">
        <v>2.0560000000000001E-3</v>
      </c>
      <c r="BA10" s="6">
        <v>5.0000000000000002E-5</v>
      </c>
      <c r="BB10" s="5">
        <v>3.4519584360000001E-2</v>
      </c>
      <c r="BC10" s="10">
        <v>1E-3</v>
      </c>
      <c r="BD10" s="18" t="s">
        <v>81</v>
      </c>
    </row>
    <row r="11" spans="1:56" x14ac:dyDescent="0.25">
      <c r="A11" s="1">
        <v>7</v>
      </c>
      <c r="B11" s="1" t="s">
        <v>65</v>
      </c>
      <c r="C11" s="2">
        <v>19.157222220000001</v>
      </c>
      <c r="D11" s="2">
        <v>50.229722199999998</v>
      </c>
      <c r="E11" s="9">
        <v>8</v>
      </c>
      <c r="F11" s="1">
        <v>263</v>
      </c>
      <c r="G11" s="1">
        <v>14.3</v>
      </c>
      <c r="H11" s="1">
        <v>3160</v>
      </c>
      <c r="I11" s="3">
        <v>753.38339999999994</v>
      </c>
      <c r="J11" s="3">
        <v>310.95360000000005</v>
      </c>
      <c r="K11" s="3">
        <v>183.53844720000001</v>
      </c>
      <c r="L11" s="1">
        <v>0.89</v>
      </c>
      <c r="M11" s="1">
        <v>6.9</v>
      </c>
      <c r="N11" s="4">
        <v>0.90169713419999997</v>
      </c>
      <c r="O11" s="5">
        <v>1.4618000000000001E-2</v>
      </c>
      <c r="P11" s="2">
        <v>5.3825999999999999E-2</v>
      </c>
      <c r="Q11" s="2">
        <v>1.0692999999999999E-2</v>
      </c>
      <c r="R11" s="5">
        <v>0.35327199999999997</v>
      </c>
      <c r="S11" s="5">
        <v>0.30691099999999999</v>
      </c>
      <c r="T11" s="6">
        <v>2.5000000000000001E-4</v>
      </c>
      <c r="U11" s="2">
        <v>1.1659999999999999E-3</v>
      </c>
      <c r="V11" s="11">
        <v>2.9527700000000001</v>
      </c>
      <c r="W11" s="3">
        <v>129.4857193</v>
      </c>
      <c r="X11" s="5">
        <v>6.4800000000000003E-4</v>
      </c>
      <c r="Y11" s="5">
        <v>1.2030000000000001E-3</v>
      </c>
      <c r="Z11" s="2">
        <v>2.2176999999999999E-2</v>
      </c>
      <c r="AA11" s="2">
        <v>1.2899999999999999E-4</v>
      </c>
      <c r="AB11" s="5">
        <v>1.001E-2</v>
      </c>
      <c r="AC11" s="9">
        <v>1.167740843</v>
      </c>
      <c r="AD11" s="2">
        <v>2.2279999999999999E-3</v>
      </c>
      <c r="AE11" s="5">
        <v>1.5740000000000001E-3</v>
      </c>
      <c r="AF11" s="2">
        <v>8.6817000000000005E-2</v>
      </c>
      <c r="AG11" s="3">
        <v>21.388754469999999</v>
      </c>
      <c r="AH11" s="5">
        <v>5.7890999999999998E-2</v>
      </c>
      <c r="AI11" s="3">
        <v>52.111092710000001</v>
      </c>
      <c r="AJ11" s="4">
        <v>0.31355699999999997</v>
      </c>
      <c r="AK11" s="2">
        <v>6.5069999999999998E-3</v>
      </c>
      <c r="AL11" s="3">
        <v>373.10664830000002</v>
      </c>
      <c r="AM11" s="5">
        <v>1.6584000000000002E-2</v>
      </c>
      <c r="AN11" s="2">
        <v>3.1909999999999998E-3</v>
      </c>
      <c r="AO11" s="5">
        <v>4.6509000000000002E-2</v>
      </c>
      <c r="AP11" s="2">
        <v>7.9039999999999996E-3</v>
      </c>
      <c r="AQ11" s="5">
        <v>2.5340999999999999E-2</v>
      </c>
      <c r="AR11" s="9">
        <v>5.9067379769999997</v>
      </c>
      <c r="AS11" s="7">
        <v>5.0000000000000001E-4</v>
      </c>
      <c r="AT11" s="2">
        <v>1.352848423</v>
      </c>
      <c r="AU11" s="8">
        <v>0.05</v>
      </c>
      <c r="AV11" s="8">
        <v>0.01</v>
      </c>
      <c r="AW11" s="2">
        <v>5.7700000000000004E-4</v>
      </c>
      <c r="AX11" s="5">
        <v>2.114E-3</v>
      </c>
      <c r="AY11" s="2">
        <v>6.2779999999999997E-3</v>
      </c>
      <c r="AZ11" s="5">
        <v>2.261E-3</v>
      </c>
      <c r="BA11" s="6">
        <v>5.0000000000000002E-5</v>
      </c>
      <c r="BB11" s="5">
        <v>3.9926305299999999E-2</v>
      </c>
      <c r="BC11" s="10">
        <v>1E-3</v>
      </c>
      <c r="BD11" s="18" t="s">
        <v>81</v>
      </c>
    </row>
    <row r="12" spans="1:56" x14ac:dyDescent="0.25">
      <c r="A12" s="1">
        <v>8</v>
      </c>
      <c r="B12" s="1" t="s">
        <v>66</v>
      </c>
      <c r="C12" s="2">
        <v>19.671166660000001</v>
      </c>
      <c r="D12" s="2">
        <v>50.339472200000003</v>
      </c>
      <c r="E12" s="9">
        <v>8.3000000000000007</v>
      </c>
      <c r="F12" s="1">
        <v>265</v>
      </c>
      <c r="G12" s="1">
        <v>11.4</v>
      </c>
      <c r="H12" s="1">
        <v>873</v>
      </c>
      <c r="I12" s="3">
        <v>75.650300000000001</v>
      </c>
      <c r="J12" s="3">
        <v>308.07440000000003</v>
      </c>
      <c r="K12" s="3">
        <v>34.552393029999998</v>
      </c>
      <c r="L12" s="1">
        <v>0.63</v>
      </c>
      <c r="M12" s="1">
        <v>4.8</v>
      </c>
      <c r="N12" s="4">
        <v>0.80421481449999999</v>
      </c>
      <c r="O12" s="2">
        <v>8.0239999999999999E-3</v>
      </c>
      <c r="P12" s="2">
        <v>4.5670000000000002E-2</v>
      </c>
      <c r="Q12" s="2">
        <v>4.5500000000000002E-3</v>
      </c>
      <c r="R12" s="5">
        <v>0.152697</v>
      </c>
      <c r="S12" s="5">
        <v>0.23735000000000001</v>
      </c>
      <c r="T12" s="6">
        <v>2.5000000000000001E-4</v>
      </c>
      <c r="U12" s="2">
        <v>5.3499999999999999E-4</v>
      </c>
      <c r="V12" s="4">
        <v>0.122485</v>
      </c>
      <c r="W12" s="3">
        <v>101.05669589999999</v>
      </c>
      <c r="X12" s="5">
        <v>6.5700000000000003E-4</v>
      </c>
      <c r="Y12" s="2">
        <v>4.73E-4</v>
      </c>
      <c r="Z12" s="2">
        <v>5.9919999999999999E-3</v>
      </c>
      <c r="AA12" s="6">
        <v>5.0000000000000002E-5</v>
      </c>
      <c r="AB12" s="2">
        <v>2.843E-3</v>
      </c>
      <c r="AC12" s="4">
        <v>8.0553759939999997E-2</v>
      </c>
      <c r="AD12" s="2">
        <v>3.1640000000000001E-3</v>
      </c>
      <c r="AE12" s="5">
        <v>1.163E-3</v>
      </c>
      <c r="AF12" s="2">
        <v>2.8341999999999999E-2</v>
      </c>
      <c r="AG12" s="3">
        <v>10.32673303</v>
      </c>
      <c r="AH12" s="2">
        <v>2.954E-3</v>
      </c>
      <c r="AI12" s="9">
        <v>7.4477527710000002</v>
      </c>
      <c r="AJ12" s="5">
        <v>2.0649000000000001E-2</v>
      </c>
      <c r="AK12" s="2">
        <v>2.3579999999999999E-3</v>
      </c>
      <c r="AL12" s="3">
        <v>44.1910205</v>
      </c>
      <c r="AM12" s="2">
        <v>4.5690000000000001E-3</v>
      </c>
      <c r="AN12" s="2">
        <v>1.941E-3</v>
      </c>
      <c r="AO12" s="5">
        <v>1.5043000000000001E-2</v>
      </c>
      <c r="AP12" s="2">
        <v>5.2119999999999996E-3</v>
      </c>
      <c r="AQ12" s="10">
        <v>5.0000000000000001E-3</v>
      </c>
      <c r="AR12" s="9">
        <v>7.1885388240000001</v>
      </c>
      <c r="AS12" s="7">
        <v>5.0000000000000001E-4</v>
      </c>
      <c r="AT12" s="2">
        <v>0.1839795756</v>
      </c>
      <c r="AU12" s="8">
        <v>0.05</v>
      </c>
      <c r="AV12" s="8">
        <v>0.01</v>
      </c>
      <c r="AW12" s="6">
        <v>5.0000000000000002E-5</v>
      </c>
      <c r="AX12" s="2">
        <v>9.2299999999999999E-4</v>
      </c>
      <c r="AY12" s="2">
        <v>1.5870000000000001E-3</v>
      </c>
      <c r="AZ12" s="2">
        <v>8.4199999999999998E-4</v>
      </c>
      <c r="BA12" s="6">
        <v>5.0000000000000002E-5</v>
      </c>
      <c r="BB12" s="10">
        <v>5.0000000000000001E-3</v>
      </c>
      <c r="BC12" s="10">
        <v>1E-3</v>
      </c>
      <c r="BD12" s="18" t="s">
        <v>84</v>
      </c>
    </row>
    <row r="13" spans="1:56" x14ac:dyDescent="0.25">
      <c r="A13" s="1">
        <v>9</v>
      </c>
      <c r="B13" s="1" t="s">
        <v>67</v>
      </c>
      <c r="C13" s="2">
        <v>19.500277777777701</v>
      </c>
      <c r="D13" s="2">
        <v>50.301388899999999</v>
      </c>
      <c r="E13" s="13" t="s">
        <v>68</v>
      </c>
      <c r="F13" s="13" t="s">
        <v>68</v>
      </c>
      <c r="G13" s="13" t="s">
        <v>68</v>
      </c>
      <c r="H13" s="13" t="s">
        <v>68</v>
      </c>
      <c r="I13" s="3">
        <v>26.904</v>
      </c>
      <c r="J13" s="3">
        <v>310.95360000000005</v>
      </c>
      <c r="K13" s="3">
        <v>268.15421449047619</v>
      </c>
      <c r="L13" s="13" t="s">
        <v>68</v>
      </c>
      <c r="M13" s="13" t="s">
        <v>68</v>
      </c>
      <c r="N13" s="4">
        <v>0.12998500139999999</v>
      </c>
      <c r="O13" s="7">
        <v>5.0000000000000001E-4</v>
      </c>
      <c r="P13" s="7">
        <v>2.5000000000000001E-3</v>
      </c>
      <c r="Q13" s="2">
        <v>5.8364500881063599E-3</v>
      </c>
      <c r="R13" s="2">
        <v>3.4411131234100702E-2</v>
      </c>
      <c r="S13" s="2">
        <v>9.3149963752214099E-2</v>
      </c>
      <c r="T13" s="6">
        <v>2.5000000000000001E-4</v>
      </c>
      <c r="U13" s="6">
        <v>2.5000000000000001E-4</v>
      </c>
      <c r="V13" s="8">
        <v>0.05</v>
      </c>
      <c r="W13" s="3">
        <v>127.8177049</v>
      </c>
      <c r="X13" s="4">
        <v>5.2637335984752197E-2</v>
      </c>
      <c r="Y13" s="5">
        <v>3.6778902534301602E-3</v>
      </c>
      <c r="Z13" s="7">
        <v>2.5000000000000001E-3</v>
      </c>
      <c r="AA13" s="2">
        <v>2.3495695929903702E-4</v>
      </c>
      <c r="AB13" s="2">
        <v>1.1661363493787899E-3</v>
      </c>
      <c r="AC13" s="12">
        <v>0.38350579159999998</v>
      </c>
      <c r="AD13" s="14" t="s">
        <v>68</v>
      </c>
      <c r="AE13" s="6">
        <v>5.0000000000000002E-5</v>
      </c>
      <c r="AF13" s="10">
        <v>5.0000000000000001E-3</v>
      </c>
      <c r="AG13" s="9">
        <v>2.4730595339999999</v>
      </c>
      <c r="AH13" s="2">
        <v>4.2563600406084192E-3</v>
      </c>
      <c r="AI13" s="3">
        <v>42.511373339999999</v>
      </c>
      <c r="AJ13" s="4">
        <v>0.4904896755</v>
      </c>
      <c r="AK13" s="2">
        <v>1.3028035763857299E-3</v>
      </c>
      <c r="AL13" s="9">
        <v>12.58672479</v>
      </c>
      <c r="AM13" s="5">
        <v>1.12664173774598E-2</v>
      </c>
      <c r="AN13" s="2">
        <v>6.6241805563033006E-3</v>
      </c>
      <c r="AO13" s="14" t="s">
        <v>68</v>
      </c>
      <c r="AP13" s="2">
        <v>2.4587819916083002E-4</v>
      </c>
      <c r="AQ13" s="10">
        <v>5.0000000000000001E-3</v>
      </c>
      <c r="AR13" s="9">
        <v>8.635888477</v>
      </c>
      <c r="AS13" s="14" t="s">
        <v>68</v>
      </c>
      <c r="AT13" s="2">
        <v>0.37794909929999998</v>
      </c>
      <c r="AU13" s="14" t="s">
        <v>68</v>
      </c>
      <c r="AV13" s="8">
        <v>0.01</v>
      </c>
      <c r="AW13" s="5">
        <v>4.2067617179422307E-3</v>
      </c>
      <c r="AX13" s="14" t="s">
        <v>68</v>
      </c>
      <c r="AY13" s="7">
        <v>5.0000000000000001E-4</v>
      </c>
      <c r="AZ13" s="6">
        <v>1.4999999999999999E-4</v>
      </c>
      <c r="BA13" s="14" t="s">
        <v>68</v>
      </c>
      <c r="BB13" s="11">
        <v>3.6693812179999998</v>
      </c>
      <c r="BC13" s="10">
        <v>1E-3</v>
      </c>
      <c r="BD13" s="18" t="s">
        <v>85</v>
      </c>
    </row>
    <row r="14" spans="1:56" x14ac:dyDescent="0.25">
      <c r="A14" s="1">
        <v>10</v>
      </c>
      <c r="B14" s="1" t="s">
        <v>69</v>
      </c>
      <c r="C14" s="2">
        <v>19.413611111111098</v>
      </c>
      <c r="D14" s="2">
        <v>50.332777800000002</v>
      </c>
      <c r="E14" s="13" t="s">
        <v>68</v>
      </c>
      <c r="F14" s="13" t="s">
        <v>68</v>
      </c>
      <c r="G14" s="13" t="s">
        <v>68</v>
      </c>
      <c r="H14" s="13" t="s">
        <v>68</v>
      </c>
      <c r="I14" s="3">
        <v>26.904</v>
      </c>
      <c r="J14" s="3">
        <v>305.19519999999994</v>
      </c>
      <c r="K14" s="3">
        <v>303.3565722047619</v>
      </c>
      <c r="L14" s="13" t="s">
        <v>68</v>
      </c>
      <c r="M14" s="13" t="s">
        <v>68</v>
      </c>
      <c r="N14" s="4">
        <v>0.1140023964</v>
      </c>
      <c r="O14" s="7">
        <v>5.0000000000000001E-4</v>
      </c>
      <c r="P14" s="2">
        <v>1.9875806020090498E-2</v>
      </c>
      <c r="Q14" s="2">
        <v>4.03230534797648E-3</v>
      </c>
      <c r="R14" s="2">
        <v>4.1302825836394608E-2</v>
      </c>
      <c r="S14" s="2">
        <v>7.2636994206880398E-2</v>
      </c>
      <c r="T14" s="6">
        <v>2.5000000000000001E-4</v>
      </c>
      <c r="U14" s="6">
        <v>2.5000000000000001E-4</v>
      </c>
      <c r="V14" s="8">
        <v>0.05</v>
      </c>
      <c r="W14" s="3">
        <v>148.2591578</v>
      </c>
      <c r="X14" s="4">
        <v>6.9799214828019401E-2</v>
      </c>
      <c r="Y14" s="5">
        <v>2.8957915910335997E-3</v>
      </c>
      <c r="Z14" s="7">
        <v>2.5000000000000001E-3</v>
      </c>
      <c r="AA14" s="2">
        <v>1.56416511480057E-4</v>
      </c>
      <c r="AB14" s="2">
        <v>1.4909464956132201E-3</v>
      </c>
      <c r="AC14" s="12">
        <v>0.16085497830000001</v>
      </c>
      <c r="AD14" s="14" t="s">
        <v>68</v>
      </c>
      <c r="AE14" s="6">
        <v>5.0000000000000002E-5</v>
      </c>
      <c r="AF14" s="10">
        <v>5.0000000000000001E-3</v>
      </c>
      <c r="AG14" s="9">
        <v>3.6326889169999999</v>
      </c>
      <c r="AH14" s="2">
        <v>4.7919343179416204E-3</v>
      </c>
      <c r="AI14" s="3">
        <v>46.933056110000003</v>
      </c>
      <c r="AJ14" s="4">
        <v>0.41553212789999999</v>
      </c>
      <c r="AK14" s="2">
        <v>1.2203973427722999E-3</v>
      </c>
      <c r="AL14" s="3">
        <v>20.39751528</v>
      </c>
      <c r="AM14" s="5">
        <v>1.1975059081123101E-2</v>
      </c>
      <c r="AN14" s="5">
        <v>2.5282336711433699E-2</v>
      </c>
      <c r="AO14" s="14" t="s">
        <v>68</v>
      </c>
      <c r="AP14" s="2">
        <v>3.5056454780321901E-4</v>
      </c>
      <c r="AQ14" s="10">
        <v>5.0000000000000001E-3</v>
      </c>
      <c r="AR14" s="9">
        <v>8.6422731119999998</v>
      </c>
      <c r="AS14" s="14" t="s">
        <v>68</v>
      </c>
      <c r="AT14" s="2">
        <v>0.32932612719999999</v>
      </c>
      <c r="AU14" s="14" t="s">
        <v>68</v>
      </c>
      <c r="AV14" s="8">
        <v>0.01</v>
      </c>
      <c r="AW14" s="5">
        <v>3.49488625269119E-3</v>
      </c>
      <c r="AX14" s="14" t="s">
        <v>68</v>
      </c>
      <c r="AY14" s="7">
        <v>5.0000000000000001E-4</v>
      </c>
      <c r="AZ14" s="6">
        <v>1.4999999999999999E-4</v>
      </c>
      <c r="BA14" s="14" t="s">
        <v>68</v>
      </c>
      <c r="BB14" s="11">
        <v>4.8145192139999997</v>
      </c>
      <c r="BC14" s="10">
        <v>1E-3</v>
      </c>
      <c r="BD14" s="18" t="s">
        <v>85</v>
      </c>
    </row>
    <row r="15" spans="1:56" x14ac:dyDescent="0.25">
      <c r="A15" s="1">
        <v>11</v>
      </c>
      <c r="B15" s="1" t="s">
        <v>70</v>
      </c>
      <c r="C15" s="2">
        <v>19.4586111111111</v>
      </c>
      <c r="D15" s="2">
        <v>50.259722199999999</v>
      </c>
      <c r="E15" s="13" t="s">
        <v>68</v>
      </c>
      <c r="F15" s="13" t="s">
        <v>68</v>
      </c>
      <c r="G15" s="13" t="s">
        <v>68</v>
      </c>
      <c r="H15" s="13" t="s">
        <v>68</v>
      </c>
      <c r="I15" s="3">
        <v>20.815200000000001</v>
      </c>
      <c r="J15" s="3">
        <v>273.52399999999994</v>
      </c>
      <c r="K15" s="3">
        <v>66.57568071</v>
      </c>
      <c r="L15" s="13" t="s">
        <v>68</v>
      </c>
      <c r="M15" s="13" t="s">
        <v>68</v>
      </c>
      <c r="N15" s="4">
        <v>0.12312098251800001</v>
      </c>
      <c r="O15" s="7">
        <v>5.0000000000000001E-4</v>
      </c>
      <c r="P15" s="2">
        <v>1.5676866076399398E-2</v>
      </c>
      <c r="Q15" s="7">
        <v>5.0000000000000001E-4</v>
      </c>
      <c r="R15" s="2">
        <v>2.1909061156581099E-2</v>
      </c>
      <c r="S15" s="2">
        <v>3.5226084064824803E-2</v>
      </c>
      <c r="T15" s="6">
        <v>2.5000000000000001E-4</v>
      </c>
      <c r="U15" s="6">
        <v>2.5000000000000001E-4</v>
      </c>
      <c r="V15" s="8">
        <v>0.05</v>
      </c>
      <c r="W15" s="3">
        <v>79.042417588800006</v>
      </c>
      <c r="X15" s="4">
        <v>1.6583665315634199E-3</v>
      </c>
      <c r="Y15" s="2">
        <v>9.5114630804064002E-4</v>
      </c>
      <c r="Z15" s="7">
        <v>2.5000000000000001E-3</v>
      </c>
      <c r="AA15" s="2">
        <v>1.1085534882549299E-4</v>
      </c>
      <c r="AB15" s="2">
        <v>2.0319576934961199E-3</v>
      </c>
      <c r="AC15" s="4">
        <v>4.0040592899999998E-2</v>
      </c>
      <c r="AD15" s="14" t="s">
        <v>68</v>
      </c>
      <c r="AE15" s="6">
        <v>5.0000000000000002E-5</v>
      </c>
      <c r="AF15" s="10">
        <v>5.0000000000000001E-3</v>
      </c>
      <c r="AG15" s="9">
        <v>1.3978118473200001</v>
      </c>
      <c r="AH15" s="2">
        <v>1.9871923513011102E-3</v>
      </c>
      <c r="AI15" s="3">
        <v>20.973050925999999</v>
      </c>
      <c r="AJ15" s="5">
        <v>3.5736335809999999E-2</v>
      </c>
      <c r="AK15" s="2">
        <v>2.19227954693825E-3</v>
      </c>
      <c r="AL15" s="9">
        <v>6.3427003346599999</v>
      </c>
      <c r="AM15" s="2">
        <v>6.9128211252884996E-3</v>
      </c>
      <c r="AN15" s="5">
        <v>4.0653017422896495E-2</v>
      </c>
      <c r="AO15" s="14" t="s">
        <v>68</v>
      </c>
      <c r="AP15" s="2">
        <v>7.3764366813457909E-4</v>
      </c>
      <c r="AQ15" s="10">
        <v>5.0000000000000001E-3</v>
      </c>
      <c r="AR15" s="9">
        <v>5.8415251415000009</v>
      </c>
      <c r="AS15" s="14" t="s">
        <v>68</v>
      </c>
      <c r="AT15" s="2">
        <v>0.1110529677</v>
      </c>
      <c r="AU15" s="14" t="s">
        <v>68</v>
      </c>
      <c r="AV15" s="8">
        <v>0.01</v>
      </c>
      <c r="AW15" s="2">
        <v>8.3577695238682705E-4</v>
      </c>
      <c r="AX15" s="14" t="s">
        <v>68</v>
      </c>
      <c r="AY15" s="7">
        <v>5.0000000000000001E-4</v>
      </c>
      <c r="AZ15" s="6">
        <v>1.4999999999999999E-4</v>
      </c>
      <c r="BA15" s="14" t="s">
        <v>68</v>
      </c>
      <c r="BB15" s="11">
        <v>1.0064235610000001</v>
      </c>
      <c r="BC15" s="10">
        <v>1E-3</v>
      </c>
      <c r="BD15" s="18" t="s">
        <v>84</v>
      </c>
    </row>
    <row r="16" spans="1:56" x14ac:dyDescent="0.25">
      <c r="A16" s="1">
        <v>12</v>
      </c>
      <c r="B16" s="1" t="s">
        <v>71</v>
      </c>
      <c r="C16" s="2">
        <v>19.270527770000001</v>
      </c>
      <c r="D16" s="2">
        <v>50.257249999999999</v>
      </c>
      <c r="E16" s="9">
        <v>8.6</v>
      </c>
      <c r="F16" s="1">
        <v>299</v>
      </c>
      <c r="G16" s="1">
        <v>10.4</v>
      </c>
      <c r="H16" s="1">
        <v>1075</v>
      </c>
      <c r="I16" s="3">
        <v>46.014100000000006</v>
      </c>
      <c r="J16" s="3">
        <v>300.87639999999993</v>
      </c>
      <c r="K16" s="3">
        <v>163.39728919999999</v>
      </c>
      <c r="L16" s="1">
        <v>0.01</v>
      </c>
      <c r="M16" s="1">
        <v>0.3</v>
      </c>
      <c r="N16" s="4">
        <v>0.43675074530000002</v>
      </c>
      <c r="O16" s="2">
        <v>2.0590000000000001E-3</v>
      </c>
      <c r="P16" s="2">
        <v>7.6896999999999993E-2</v>
      </c>
      <c r="Q16" s="2">
        <v>5.7340000000000004E-3</v>
      </c>
      <c r="R16" s="2">
        <v>6.3652E-2</v>
      </c>
      <c r="S16" s="5">
        <v>0.150093</v>
      </c>
      <c r="T16" s="6">
        <v>2.5000000000000001E-4</v>
      </c>
      <c r="U16" s="6">
        <v>2.5000000000000001E-4</v>
      </c>
      <c r="V16" s="4">
        <v>0.40187800000000001</v>
      </c>
      <c r="W16" s="3">
        <v>120.0362212</v>
      </c>
      <c r="X16" s="4">
        <v>9.8696999999999993E-2</v>
      </c>
      <c r="Y16" s="5">
        <v>3.1519999999999999E-3</v>
      </c>
      <c r="Z16" s="2">
        <v>1.2238000000000001E-2</v>
      </c>
      <c r="AA16" s="2">
        <v>6.8499999999999995E-4</v>
      </c>
      <c r="AB16" s="2">
        <v>4.5180000000000003E-3</v>
      </c>
      <c r="AC16" s="12">
        <v>0.227465272</v>
      </c>
      <c r="AD16" s="2">
        <v>2.5600000000000002E-3</v>
      </c>
      <c r="AE16" s="2">
        <v>2.0599999999999999E-4</v>
      </c>
      <c r="AF16" s="2">
        <v>1.0028E-2</v>
      </c>
      <c r="AG16" s="3">
        <v>11.191671769999999</v>
      </c>
      <c r="AH16" s="2">
        <v>8.8400000000000006E-3</v>
      </c>
      <c r="AI16" s="3">
        <v>31.8620494</v>
      </c>
      <c r="AJ16" s="4">
        <v>0.395285</v>
      </c>
      <c r="AK16" s="5">
        <v>2.0833000000000001E-2</v>
      </c>
      <c r="AL16" s="3">
        <v>38.5300218</v>
      </c>
      <c r="AM16" s="5">
        <v>1.5195E-2</v>
      </c>
      <c r="AN16" s="4">
        <v>0.10337200000000001</v>
      </c>
      <c r="AO16" s="5">
        <v>6.1727999999999998E-2</v>
      </c>
      <c r="AP16" s="2">
        <v>2.7569999999999999E-3</v>
      </c>
      <c r="AQ16" s="5">
        <v>1.0547000000000001E-2</v>
      </c>
      <c r="AR16" s="9">
        <v>5.7100760150000003</v>
      </c>
      <c r="AS16" s="7">
        <v>5.0000000000000001E-4</v>
      </c>
      <c r="AT16" s="2">
        <v>0.2205631612</v>
      </c>
      <c r="AU16" s="8">
        <v>0.05</v>
      </c>
      <c r="AV16" s="8">
        <v>0.01</v>
      </c>
      <c r="AW16" s="4">
        <v>1.2817E-2</v>
      </c>
      <c r="AX16" s="2">
        <v>1.591E-3</v>
      </c>
      <c r="AY16" s="2">
        <v>1.0679999999999999E-3</v>
      </c>
      <c r="AZ16" s="2">
        <v>8.0199999999999998E-4</v>
      </c>
      <c r="BA16" s="6">
        <v>5.0000000000000002E-5</v>
      </c>
      <c r="BB16" s="11">
        <v>1.9261744119999999</v>
      </c>
      <c r="BC16" s="10">
        <v>1E-3</v>
      </c>
      <c r="BD16" s="18" t="s">
        <v>84</v>
      </c>
    </row>
    <row r="17" spans="1:56" x14ac:dyDescent="0.25">
      <c r="A17" s="1">
        <v>13</v>
      </c>
      <c r="B17" s="1" t="s">
        <v>72</v>
      </c>
      <c r="C17" s="2">
        <v>19.197166660000001</v>
      </c>
      <c r="D17" s="2">
        <v>50.244666700000003</v>
      </c>
      <c r="E17" s="9">
        <v>8.6</v>
      </c>
      <c r="F17" s="1">
        <v>259</v>
      </c>
      <c r="G17" s="1">
        <v>12.3</v>
      </c>
      <c r="H17" s="1">
        <v>1173</v>
      </c>
      <c r="I17" s="3">
        <v>70.9709</v>
      </c>
      <c r="J17" s="3">
        <v>319.59120000000001</v>
      </c>
      <c r="K17" s="3">
        <v>170.1140126</v>
      </c>
      <c r="L17" s="1">
        <v>0.01</v>
      </c>
      <c r="M17" s="1">
        <v>0.3</v>
      </c>
      <c r="N17" s="4">
        <v>0.69621599729999994</v>
      </c>
      <c r="O17" s="2">
        <v>4.5030000000000001E-3</v>
      </c>
      <c r="P17" s="2">
        <v>5.3567999999999998E-2</v>
      </c>
      <c r="Q17" s="2">
        <v>5.0959999999999998E-3</v>
      </c>
      <c r="R17" s="5">
        <v>0.11032599999999999</v>
      </c>
      <c r="S17" s="5">
        <v>0.174345</v>
      </c>
      <c r="T17" s="6">
        <v>2.5000000000000001E-4</v>
      </c>
      <c r="U17" s="2">
        <v>1.732E-3</v>
      </c>
      <c r="V17" s="4">
        <v>0.53335500000000002</v>
      </c>
      <c r="W17" s="3">
        <v>119.1829594</v>
      </c>
      <c r="X17" s="4">
        <v>7.5467000000000006E-2</v>
      </c>
      <c r="Y17" s="5">
        <v>2.9580000000000001E-3</v>
      </c>
      <c r="Z17" s="2">
        <v>1.1006999999999999E-2</v>
      </c>
      <c r="AA17" s="2">
        <v>8.0000000000000004E-4</v>
      </c>
      <c r="AB17" s="2">
        <v>4.5279999999999999E-3</v>
      </c>
      <c r="AC17" s="12">
        <v>0.17990461399999999</v>
      </c>
      <c r="AD17" s="2">
        <v>2.5590000000000001E-3</v>
      </c>
      <c r="AE17" s="2">
        <v>2.52E-4</v>
      </c>
      <c r="AF17" s="2">
        <v>2.0136999999999999E-2</v>
      </c>
      <c r="AG17" s="3">
        <v>14.87056772</v>
      </c>
      <c r="AH17" s="5">
        <v>1.1344E-2</v>
      </c>
      <c r="AI17" s="3">
        <v>31.323924160000001</v>
      </c>
      <c r="AJ17" s="4">
        <v>0.48649100000000001</v>
      </c>
      <c r="AK17" s="5">
        <v>3.4452000000000003E-2</v>
      </c>
      <c r="AL17" s="3">
        <v>49.432720060000001</v>
      </c>
      <c r="AM17" s="5">
        <v>1.3159000000000001E-2</v>
      </c>
      <c r="AN17" s="5">
        <v>7.1426000000000003E-2</v>
      </c>
      <c r="AO17" s="4">
        <v>0.101484</v>
      </c>
      <c r="AP17" s="2">
        <v>3.3019999999999998E-3</v>
      </c>
      <c r="AQ17" s="5">
        <v>1.0496E-2</v>
      </c>
      <c r="AR17" s="9">
        <v>5.5514776020000003</v>
      </c>
      <c r="AS17" s="7">
        <v>5.0000000000000001E-4</v>
      </c>
      <c r="AT17" s="2">
        <v>0.2361332474</v>
      </c>
      <c r="AU17" s="8">
        <v>0.05</v>
      </c>
      <c r="AV17" s="8">
        <v>0.01</v>
      </c>
      <c r="AW17" s="4">
        <v>1.2324999999999999E-2</v>
      </c>
      <c r="AX17" s="2">
        <v>1.967E-3</v>
      </c>
      <c r="AY17" s="2">
        <v>1.1349999999999999E-3</v>
      </c>
      <c r="AZ17" s="5">
        <v>1.3630000000000001E-3</v>
      </c>
      <c r="BA17" s="6">
        <v>5.0000000000000002E-5</v>
      </c>
      <c r="BB17" s="11">
        <v>1.4911920949999999</v>
      </c>
      <c r="BC17" s="10">
        <v>1E-3</v>
      </c>
      <c r="BD17" s="18" t="s">
        <v>84</v>
      </c>
    </row>
    <row r="18" spans="1:56" x14ac:dyDescent="0.25">
      <c r="A18" s="1">
        <v>14</v>
      </c>
      <c r="B18" s="1" t="s">
        <v>73</v>
      </c>
      <c r="C18" s="2">
        <v>19.15805555</v>
      </c>
      <c r="D18" s="2">
        <v>50.229722199999998</v>
      </c>
      <c r="E18" s="9">
        <v>8.5</v>
      </c>
      <c r="F18" s="1">
        <v>265</v>
      </c>
      <c r="G18" s="1">
        <v>11.1</v>
      </c>
      <c r="H18" s="1">
        <v>1363</v>
      </c>
      <c r="I18" s="3">
        <v>115.73716</v>
      </c>
      <c r="J18" s="3">
        <v>277.84279999999995</v>
      </c>
      <c r="K18" s="3">
        <v>180.8536292</v>
      </c>
      <c r="L18" s="1">
        <v>0.21</v>
      </c>
      <c r="M18" s="1">
        <v>0.3</v>
      </c>
      <c r="N18" s="4">
        <v>0.38568463250000001</v>
      </c>
      <c r="O18" s="2">
        <v>2.026E-3</v>
      </c>
      <c r="P18" s="2">
        <v>3.0228999999999999E-2</v>
      </c>
      <c r="Q18" s="2">
        <v>5.0260000000000001E-3</v>
      </c>
      <c r="R18" s="5">
        <v>0.12754599999999999</v>
      </c>
      <c r="S18" s="5">
        <v>0.19039500000000001</v>
      </c>
      <c r="T18" s="6">
        <v>2.5000000000000001E-4</v>
      </c>
      <c r="U18" s="2">
        <v>1.108E-3</v>
      </c>
      <c r="V18" s="11">
        <v>1.039113</v>
      </c>
      <c r="W18" s="3">
        <v>116.10549899999999</v>
      </c>
      <c r="X18" s="4">
        <v>5.1753E-2</v>
      </c>
      <c r="Y18" s="5">
        <v>2.8170000000000001E-3</v>
      </c>
      <c r="Z18" s="2">
        <v>1.2977000000000001E-2</v>
      </c>
      <c r="AA18" s="2">
        <v>4.1089999999999998E-3</v>
      </c>
      <c r="AB18" s="2">
        <v>4.6779999999999999E-3</v>
      </c>
      <c r="AC18" s="12">
        <v>0.1499754271</v>
      </c>
      <c r="AD18" s="2">
        <v>2.6069999999999999E-3</v>
      </c>
      <c r="AE18" s="2">
        <v>2.5099999999999998E-4</v>
      </c>
      <c r="AF18" s="2">
        <v>0.105772</v>
      </c>
      <c r="AG18" s="3">
        <v>21.284771410000001</v>
      </c>
      <c r="AH18" s="5">
        <v>1.4277E-2</v>
      </c>
      <c r="AI18" s="3">
        <v>28.577729130000002</v>
      </c>
      <c r="AJ18" s="4">
        <v>0.43297000000000002</v>
      </c>
      <c r="AK18" s="5">
        <v>3.8906000000000003E-2</v>
      </c>
      <c r="AL18" s="3">
        <v>74.577136190000004</v>
      </c>
      <c r="AM18" s="5">
        <v>1.2579999999999999E-2</v>
      </c>
      <c r="AN18" s="5">
        <v>5.9086E-2</v>
      </c>
      <c r="AO18" s="4">
        <v>0.230957</v>
      </c>
      <c r="AP18" s="2">
        <v>3.235E-3</v>
      </c>
      <c r="AQ18" s="5">
        <v>1.4357E-2</v>
      </c>
      <c r="AR18" s="9">
        <v>5.5072902570000002</v>
      </c>
      <c r="AS18" s="7">
        <v>5.0000000000000001E-4</v>
      </c>
      <c r="AT18" s="2">
        <v>0.24550073119999999</v>
      </c>
      <c r="AU18" s="8">
        <v>0.05</v>
      </c>
      <c r="AV18" s="8">
        <v>0.01</v>
      </c>
      <c r="AW18" s="4">
        <v>1.226E-2</v>
      </c>
      <c r="AX18" s="5">
        <v>2.14E-3</v>
      </c>
      <c r="AY18" s="2">
        <v>1.371E-3</v>
      </c>
      <c r="AZ18" s="5">
        <v>1.495E-3</v>
      </c>
      <c r="BA18" s="6">
        <v>5.0000000000000002E-5</v>
      </c>
      <c r="BB18" s="11">
        <v>1.1490804050000001</v>
      </c>
      <c r="BC18" s="10">
        <v>1E-3</v>
      </c>
      <c r="BD18" s="18" t="s">
        <v>84</v>
      </c>
    </row>
    <row r="19" spans="1:56" x14ac:dyDescent="0.25">
      <c r="A19" s="1">
        <v>15</v>
      </c>
      <c r="B19" s="1" t="s">
        <v>74</v>
      </c>
      <c r="C19" s="2">
        <v>19.159111100000001</v>
      </c>
      <c r="D19" s="2">
        <v>50.228499999999997</v>
      </c>
      <c r="E19" s="9">
        <v>8.1999999999999993</v>
      </c>
      <c r="F19" s="1">
        <v>268</v>
      </c>
      <c r="G19" s="1">
        <v>14.2</v>
      </c>
      <c r="H19" s="1">
        <v>2740</v>
      </c>
      <c r="I19" s="3">
        <v>514.26606000000004</v>
      </c>
      <c r="J19" s="3">
        <v>342.62479999999994</v>
      </c>
      <c r="K19" s="3">
        <v>195.01288919999999</v>
      </c>
      <c r="L19" s="1">
        <v>0.46</v>
      </c>
      <c r="M19" s="1">
        <v>3.4</v>
      </c>
      <c r="N19" s="4">
        <v>0.38143379509999997</v>
      </c>
      <c r="O19" s="2">
        <v>5.5770000000000004E-3</v>
      </c>
      <c r="P19" s="2">
        <v>4.0614999999999998E-2</v>
      </c>
      <c r="Q19" s="2">
        <v>6.1840000000000003E-3</v>
      </c>
      <c r="R19" s="5">
        <v>0.29254400000000003</v>
      </c>
      <c r="S19" s="5">
        <v>0.22933999999999999</v>
      </c>
      <c r="T19" s="6">
        <v>2.5000000000000001E-4</v>
      </c>
      <c r="U19" s="2">
        <v>1.5449999999999999E-3</v>
      </c>
      <c r="V19" s="11">
        <v>2.4932599999999998</v>
      </c>
      <c r="W19" s="3">
        <v>138.0197776</v>
      </c>
      <c r="X19" s="4">
        <v>1.0748000000000001E-2</v>
      </c>
      <c r="Y19" s="5">
        <v>1.549E-3</v>
      </c>
      <c r="Z19" s="2">
        <v>1.4121E-2</v>
      </c>
      <c r="AA19" s="2">
        <v>1.0809999999999999E-3</v>
      </c>
      <c r="AB19" s="2">
        <v>8.0630000000000007E-3</v>
      </c>
      <c r="AC19" s="12">
        <v>0.7758929175</v>
      </c>
      <c r="AD19" s="2">
        <v>2.2469999999999999E-3</v>
      </c>
      <c r="AE19" s="2">
        <v>2.23E-4</v>
      </c>
      <c r="AF19" s="2">
        <v>6.0309000000000001E-2</v>
      </c>
      <c r="AG19" s="3">
        <v>20.92118254</v>
      </c>
      <c r="AH19" s="5">
        <v>5.0992000000000003E-2</v>
      </c>
      <c r="AI19" s="3">
        <v>49.936524120000001</v>
      </c>
      <c r="AJ19" s="4">
        <v>0.306448</v>
      </c>
      <c r="AK19" s="5">
        <v>1.9498000000000001E-2</v>
      </c>
      <c r="AL19" s="3">
        <v>310.52679640000002</v>
      </c>
      <c r="AM19" s="5">
        <v>1.536E-2</v>
      </c>
      <c r="AN19" s="5">
        <v>3.3498E-2</v>
      </c>
      <c r="AO19" s="5">
        <v>9.2922000000000005E-2</v>
      </c>
      <c r="AP19" s="2">
        <v>2.9099999999999998E-3</v>
      </c>
      <c r="AQ19" s="5">
        <v>2.0768999999999999E-2</v>
      </c>
      <c r="AR19" s="9">
        <v>6.0120149769999998</v>
      </c>
      <c r="AS19" s="7">
        <v>5.0000000000000001E-4</v>
      </c>
      <c r="AT19" s="2">
        <v>1.110223395</v>
      </c>
      <c r="AU19" s="8">
        <v>0.05</v>
      </c>
      <c r="AV19" s="8">
        <v>0.01</v>
      </c>
      <c r="AW19" s="5">
        <v>4.6490000000000004E-3</v>
      </c>
      <c r="AX19" s="5">
        <v>1.884E-3</v>
      </c>
      <c r="AY19" s="2">
        <v>3.2810000000000001E-3</v>
      </c>
      <c r="AZ19" s="5">
        <v>1.0579999999999999E-3</v>
      </c>
      <c r="BA19" s="6">
        <v>5.0000000000000002E-5</v>
      </c>
      <c r="BB19" s="4">
        <v>0.35692739890000003</v>
      </c>
      <c r="BC19" s="10">
        <v>1E-3</v>
      </c>
      <c r="BD19" s="18" t="s">
        <v>81</v>
      </c>
    </row>
    <row r="21" spans="1:56" x14ac:dyDescent="0.25">
      <c r="A21" s="19" t="s">
        <v>87</v>
      </c>
    </row>
  </sheetData>
  <mergeCells count="5">
    <mergeCell ref="A3:A4"/>
    <mergeCell ref="B3:B4"/>
    <mergeCell ref="C3:C4"/>
    <mergeCell ref="D3:D4"/>
    <mergeCell ref="BD3:BD4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81267-045E-497D-809E-57B89A191121}">
  <dimension ref="A1:AE17"/>
  <sheetViews>
    <sheetView topLeftCell="J1" workbookViewId="0">
      <selection activeCell="AE3" sqref="AE3:AE17"/>
    </sheetView>
  </sheetViews>
  <sheetFormatPr defaultRowHeight="15" x14ac:dyDescent="0.25"/>
  <sheetData>
    <row r="1" spans="1:31" x14ac:dyDescent="0.25">
      <c r="A1" s="21" t="s">
        <v>0</v>
      </c>
      <c r="B1" s="21" t="s">
        <v>1</v>
      </c>
      <c r="C1" s="1" t="s">
        <v>7</v>
      </c>
      <c r="D1" s="1" t="s">
        <v>8</v>
      </c>
      <c r="E1" s="1" t="s">
        <v>9</v>
      </c>
      <c r="F1" s="1" t="s">
        <v>21</v>
      </c>
      <c r="G1" s="1" t="s">
        <v>31</v>
      </c>
      <c r="H1" s="1" t="s">
        <v>33</v>
      </c>
      <c r="I1" s="1" t="s">
        <v>36</v>
      </c>
      <c r="K1" s="1" t="s">
        <v>7</v>
      </c>
      <c r="L1" s="1" t="s">
        <v>8</v>
      </c>
      <c r="M1" s="1" t="s">
        <v>9</v>
      </c>
      <c r="N1" s="1" t="s">
        <v>21</v>
      </c>
      <c r="O1" s="1" t="s">
        <v>31</v>
      </c>
      <c r="P1" s="1" t="s">
        <v>33</v>
      </c>
      <c r="Q1" s="1" t="s">
        <v>36</v>
      </c>
      <c r="S1" s="1" t="s">
        <v>76</v>
      </c>
      <c r="T1" s="1" t="s">
        <v>77</v>
      </c>
      <c r="U1" s="1" t="s">
        <v>78</v>
      </c>
      <c r="W1" s="1" t="s">
        <v>7</v>
      </c>
      <c r="X1" s="1" t="s">
        <v>8</v>
      </c>
      <c r="Y1" s="1" t="s">
        <v>9</v>
      </c>
      <c r="Z1" s="1" t="s">
        <v>21</v>
      </c>
      <c r="AA1" s="1" t="s">
        <v>31</v>
      </c>
      <c r="AB1" s="1" t="s">
        <v>33</v>
      </c>
      <c r="AC1" s="1" t="s">
        <v>36</v>
      </c>
      <c r="AE1" s="1" t="s">
        <v>79</v>
      </c>
    </row>
    <row r="2" spans="1:31" x14ac:dyDescent="0.25">
      <c r="A2" s="21"/>
      <c r="B2" s="21"/>
      <c r="C2" s="1" t="s">
        <v>58</v>
      </c>
      <c r="D2" s="1" t="s">
        <v>58</v>
      </c>
      <c r="E2" s="1" t="s">
        <v>58</v>
      </c>
      <c r="F2" s="1" t="s">
        <v>58</v>
      </c>
      <c r="G2" s="1" t="s">
        <v>58</v>
      </c>
      <c r="H2" s="1" t="s">
        <v>58</v>
      </c>
      <c r="I2" s="1" t="s">
        <v>58</v>
      </c>
    </row>
    <row r="3" spans="1:31" x14ac:dyDescent="0.25">
      <c r="A3" s="1">
        <v>1</v>
      </c>
      <c r="B3" s="1" t="s">
        <v>59</v>
      </c>
      <c r="C3" s="3">
        <v>32.443840000000002</v>
      </c>
      <c r="D3" s="3">
        <v>326.78919999999999</v>
      </c>
      <c r="E3" s="3">
        <v>65.087746550000006</v>
      </c>
      <c r="F3" s="3">
        <v>101.5770449</v>
      </c>
      <c r="G3" s="3">
        <v>41.847600880000002</v>
      </c>
      <c r="H3" s="9">
        <v>7.8577671850000002</v>
      </c>
      <c r="I3" s="3">
        <v>20.79675619</v>
      </c>
      <c r="K3">
        <f>C3/35.45</f>
        <v>0.91520000000000001</v>
      </c>
      <c r="L3">
        <f>D3/61</f>
        <v>5.3571999999999997</v>
      </c>
      <c r="M3">
        <f>E3*2/96</f>
        <v>1.3559947197916669</v>
      </c>
      <c r="N3">
        <f>F3*2/40</f>
        <v>5.0788522450000002</v>
      </c>
      <c r="O3">
        <f>G3/39</f>
        <v>1.0730154071794873</v>
      </c>
      <c r="P3">
        <f>H3*2/24</f>
        <v>0.65481393208333338</v>
      </c>
      <c r="Q3">
        <f>I3/23</f>
        <v>0.90420679086956524</v>
      </c>
      <c r="S3">
        <f>SUM(N3:Q3)</f>
        <v>7.7108883751323862</v>
      </c>
      <c r="T3">
        <f>SUM(K3:M3)</f>
        <v>7.6283947197916664</v>
      </c>
      <c r="U3" s="16">
        <f>(S3-T3)/(S3+T3)*100</f>
        <v>0.5377934211802764</v>
      </c>
      <c r="W3" s="15">
        <f>K3/$T3*100</f>
        <v>11.997281651217365</v>
      </c>
      <c r="X3" s="17">
        <f t="shared" ref="X3:Y3" si="0">L3/$T3*100</f>
        <v>70.227094910294667</v>
      </c>
      <c r="Y3" s="15">
        <f t="shared" si="0"/>
        <v>17.77562343848798</v>
      </c>
      <c r="Z3" s="17">
        <f>N3/$S3*100</f>
        <v>65.865980648602019</v>
      </c>
      <c r="AA3" s="15">
        <f t="shared" ref="AA3:AC3" si="1">O3/$S3*100</f>
        <v>13.915587348404133</v>
      </c>
      <c r="AB3" s="15">
        <f t="shared" si="1"/>
        <v>8.492068620719607</v>
      </c>
      <c r="AC3" s="15">
        <f t="shared" si="1"/>
        <v>11.72636338227424</v>
      </c>
      <c r="AE3" t="s">
        <v>80</v>
      </c>
    </row>
    <row r="4" spans="1:31" x14ac:dyDescent="0.25">
      <c r="A4" s="1">
        <v>2</v>
      </c>
      <c r="B4" s="1" t="s">
        <v>60</v>
      </c>
      <c r="C4" s="3">
        <v>30.4161</v>
      </c>
      <c r="D4" s="3">
        <v>208.74199999999996</v>
      </c>
      <c r="E4" s="3">
        <v>32.735267579999999</v>
      </c>
      <c r="F4" s="3">
        <v>55.857520989999998</v>
      </c>
      <c r="G4" s="9">
        <v>4.5721345449999999</v>
      </c>
      <c r="H4" s="3">
        <v>14.602066819999999</v>
      </c>
      <c r="I4" s="9">
        <v>15.114063249999999</v>
      </c>
      <c r="K4">
        <f t="shared" ref="K4:K17" si="2">C4/35.45</f>
        <v>0.85799999999999998</v>
      </c>
      <c r="L4">
        <f t="shared" ref="L4:L17" si="3">D4/61</f>
        <v>3.4219999999999993</v>
      </c>
      <c r="M4">
        <f t="shared" ref="M4:M17" si="4">E4*2/96</f>
        <v>0.68198474124999997</v>
      </c>
      <c r="N4">
        <f t="shared" ref="N4:N17" si="5">F4*2/40</f>
        <v>2.7928760494999998</v>
      </c>
      <c r="O4">
        <f t="shared" ref="O4:O17" si="6">G4/39</f>
        <v>0.1172342191025641</v>
      </c>
      <c r="P4">
        <f t="shared" ref="P4:P17" si="7">H4*2/24</f>
        <v>1.2168389016666665</v>
      </c>
      <c r="Q4">
        <f t="shared" ref="Q4:Q17" si="8">I4/23</f>
        <v>0.65713318478260863</v>
      </c>
      <c r="S4">
        <f t="shared" ref="S4:S17" si="9">SUM(N4:Q4)</f>
        <v>4.7840823550518392</v>
      </c>
      <c r="T4">
        <f t="shared" ref="T4:T17" si="10">SUM(K4:M4)</f>
        <v>4.9619847412499993</v>
      </c>
      <c r="U4" s="16">
        <f t="shared" ref="U4:U17" si="11">(S4-T4)/(S4+T4)*100</f>
        <v>-1.8253761690771191</v>
      </c>
      <c r="W4" s="15">
        <f t="shared" ref="W4:W17" si="12">K4/$T4*100</f>
        <v>17.291467925470823</v>
      </c>
      <c r="X4" s="17">
        <f t="shared" ref="X4:X17" si="13">L4/$T4*100</f>
        <v>68.964339441679655</v>
      </c>
      <c r="Y4" s="15">
        <f t="shared" ref="Y4:Y17" si="14">M4/$T4*100</f>
        <v>13.744192632849526</v>
      </c>
      <c r="Z4" s="17">
        <f t="shared" ref="Z4:Z17" si="15">N4/$S4*100</f>
        <v>58.378511117201214</v>
      </c>
      <c r="AA4" s="15">
        <f t="shared" ref="AA4:AA17" si="16">O4/$S4*100</f>
        <v>2.4505058734778777</v>
      </c>
      <c r="AB4" s="15">
        <f t="shared" ref="AB4:AB17" si="17">P4/$S4*100</f>
        <v>25.435157912399298</v>
      </c>
      <c r="AC4" s="15">
        <f t="shared" ref="AC4:AC17" si="18">Q4/$S4*100</f>
        <v>13.735825096921603</v>
      </c>
      <c r="AE4" t="s">
        <v>80</v>
      </c>
    </row>
    <row r="5" spans="1:31" x14ac:dyDescent="0.25">
      <c r="A5" s="1">
        <v>3</v>
      </c>
      <c r="B5" s="1" t="s">
        <v>61</v>
      </c>
      <c r="C5" s="3">
        <v>35.095499999999994</v>
      </c>
      <c r="D5" s="3">
        <v>214.50039999999998</v>
      </c>
      <c r="E5" s="3">
        <v>37.474946520000003</v>
      </c>
      <c r="F5" s="3">
        <v>61.40393615</v>
      </c>
      <c r="G5" s="9">
        <v>4.4914368409999996</v>
      </c>
      <c r="H5" s="3">
        <v>16.087679309999999</v>
      </c>
      <c r="I5" s="9">
        <v>15.13573529</v>
      </c>
      <c r="K5">
        <f t="shared" si="2"/>
        <v>0.98999999999999977</v>
      </c>
      <c r="L5">
        <f t="shared" si="3"/>
        <v>3.5164</v>
      </c>
      <c r="M5">
        <f t="shared" si="4"/>
        <v>0.7807280525000001</v>
      </c>
      <c r="N5">
        <f t="shared" si="5"/>
        <v>3.0701968074999999</v>
      </c>
      <c r="O5">
        <f t="shared" si="6"/>
        <v>0.1151650472051282</v>
      </c>
      <c r="P5">
        <f t="shared" si="7"/>
        <v>1.3406399425</v>
      </c>
      <c r="Q5">
        <f t="shared" si="8"/>
        <v>0.6580754473913043</v>
      </c>
      <c r="S5">
        <f t="shared" si="9"/>
        <v>5.1840772445964323</v>
      </c>
      <c r="T5">
        <f t="shared" si="10"/>
        <v>5.2871280524999991</v>
      </c>
      <c r="U5" s="16">
        <f t="shared" si="11"/>
        <v>-0.98413511128601239</v>
      </c>
      <c r="W5" s="15">
        <f t="shared" si="12"/>
        <v>18.724721439872859</v>
      </c>
      <c r="X5" s="17">
        <f t="shared" si="13"/>
        <v>66.508697445625202</v>
      </c>
      <c r="Y5" s="15">
        <f t="shared" si="14"/>
        <v>14.766581114501959</v>
      </c>
      <c r="Z5" s="17">
        <f t="shared" si="15"/>
        <v>59.223592987550234</v>
      </c>
      <c r="AA5" s="15">
        <f t="shared" si="16"/>
        <v>2.2215148766382535</v>
      </c>
      <c r="AB5" s="15">
        <f t="shared" si="17"/>
        <v>25.86072466218365</v>
      </c>
      <c r="AC5" s="15">
        <f t="shared" si="18"/>
        <v>12.694167473627871</v>
      </c>
      <c r="AE5" t="s">
        <v>80</v>
      </c>
    </row>
    <row r="6" spans="1:31" x14ac:dyDescent="0.25">
      <c r="A6" s="1">
        <v>4</v>
      </c>
      <c r="B6" s="1" t="s">
        <v>62</v>
      </c>
      <c r="C6" s="3">
        <v>51.161439999999992</v>
      </c>
      <c r="D6" s="3">
        <v>249.05079999999998</v>
      </c>
      <c r="E6" s="3">
        <v>55.502211889999998</v>
      </c>
      <c r="F6" s="3">
        <v>65.375741230000003</v>
      </c>
      <c r="G6" s="9">
        <v>7.0652238199999999</v>
      </c>
      <c r="H6" s="3">
        <v>19.372789310000002</v>
      </c>
      <c r="I6" s="3">
        <v>28.32147041</v>
      </c>
      <c r="K6">
        <f t="shared" si="2"/>
        <v>1.4431999999999996</v>
      </c>
      <c r="L6">
        <f t="shared" si="3"/>
        <v>4.0827999999999998</v>
      </c>
      <c r="M6">
        <f t="shared" si="4"/>
        <v>1.1562960810416667</v>
      </c>
      <c r="N6">
        <f t="shared" si="5"/>
        <v>3.2687870615000003</v>
      </c>
      <c r="O6">
        <f t="shared" si="6"/>
        <v>0.18115958512820513</v>
      </c>
      <c r="P6">
        <f t="shared" si="7"/>
        <v>1.6143991091666667</v>
      </c>
      <c r="Q6">
        <f t="shared" si="8"/>
        <v>1.2313682786956521</v>
      </c>
      <c r="S6">
        <f t="shared" si="9"/>
        <v>6.2957140344905245</v>
      </c>
      <c r="T6">
        <f t="shared" si="10"/>
        <v>6.6822960810416667</v>
      </c>
      <c r="U6" s="16">
        <f t="shared" si="11"/>
        <v>-2.9787466885118055</v>
      </c>
      <c r="W6" s="15">
        <f t="shared" si="12"/>
        <v>21.597366870565647</v>
      </c>
      <c r="X6" s="17">
        <f t="shared" si="13"/>
        <v>61.098759325904552</v>
      </c>
      <c r="Y6" s="15">
        <f t="shared" si="14"/>
        <v>17.30387380352979</v>
      </c>
      <c r="Z6" s="17">
        <f t="shared" si="15"/>
        <v>51.920831276519763</v>
      </c>
      <c r="AA6" s="15">
        <f t="shared" si="16"/>
        <v>2.8775065724989735</v>
      </c>
      <c r="AB6" s="15">
        <f t="shared" si="17"/>
        <v>25.642827808288637</v>
      </c>
      <c r="AC6" s="15">
        <f t="shared" si="18"/>
        <v>19.558834342692624</v>
      </c>
      <c r="AE6" t="s">
        <v>80</v>
      </c>
    </row>
    <row r="7" spans="1:31" x14ac:dyDescent="0.25">
      <c r="A7" s="1">
        <v>5</v>
      </c>
      <c r="B7" s="1" t="s">
        <v>63</v>
      </c>
      <c r="C7" s="3">
        <v>550.60939999999994</v>
      </c>
      <c r="D7" s="3">
        <v>381.49400000000003</v>
      </c>
      <c r="E7" s="3">
        <v>273.23866400000003</v>
      </c>
      <c r="F7" s="3">
        <v>164.01802169999999</v>
      </c>
      <c r="G7" s="3">
        <v>23.9838643</v>
      </c>
      <c r="H7" s="3">
        <v>67.847836839999999</v>
      </c>
      <c r="I7" s="3">
        <v>366.22079789999998</v>
      </c>
      <c r="K7">
        <f t="shared" si="2"/>
        <v>15.531999999999996</v>
      </c>
      <c r="L7">
        <f t="shared" si="3"/>
        <v>6.2540000000000004</v>
      </c>
      <c r="M7">
        <f t="shared" si="4"/>
        <v>5.6924721666666676</v>
      </c>
      <c r="N7">
        <f t="shared" si="5"/>
        <v>8.2009010849999999</v>
      </c>
      <c r="O7">
        <f t="shared" si="6"/>
        <v>0.61497087948717954</v>
      </c>
      <c r="P7">
        <f t="shared" si="7"/>
        <v>5.6539864033333336</v>
      </c>
      <c r="Q7">
        <f t="shared" si="8"/>
        <v>15.922643386956521</v>
      </c>
      <c r="S7">
        <f t="shared" si="9"/>
        <v>30.392501754777037</v>
      </c>
      <c r="T7">
        <f t="shared" si="10"/>
        <v>27.478472166666666</v>
      </c>
      <c r="U7" s="16">
        <f t="shared" si="11"/>
        <v>5.035390612340457</v>
      </c>
      <c r="W7" s="17">
        <f t="shared" si="12"/>
        <v>56.524248894890938</v>
      </c>
      <c r="X7" s="15">
        <f t="shared" si="13"/>
        <v>22.759635113871234</v>
      </c>
      <c r="Y7" s="15">
        <f t="shared" si="14"/>
        <v>20.716115991237825</v>
      </c>
      <c r="Z7" s="15">
        <f t="shared" si="15"/>
        <v>26.983303813451283</v>
      </c>
      <c r="AA7" s="15">
        <f t="shared" si="16"/>
        <v>2.0234296092144488</v>
      </c>
      <c r="AB7" s="15">
        <f t="shared" si="17"/>
        <v>18.60322802299304</v>
      </c>
      <c r="AC7" s="17">
        <f t="shared" si="18"/>
        <v>52.390038554341224</v>
      </c>
      <c r="AE7" t="s">
        <v>81</v>
      </c>
    </row>
    <row r="8" spans="1:31" x14ac:dyDescent="0.25">
      <c r="A8" s="1">
        <v>6</v>
      </c>
      <c r="B8" s="1" t="s">
        <v>64</v>
      </c>
      <c r="C8" s="3">
        <v>6256.89</v>
      </c>
      <c r="D8" s="3">
        <v>408.8463999999999</v>
      </c>
      <c r="E8" s="3">
        <v>361.13102859999998</v>
      </c>
      <c r="F8" s="3">
        <v>386.30690829999998</v>
      </c>
      <c r="G8" s="3">
        <v>88.282096760000002</v>
      </c>
      <c r="H8" s="3">
        <v>217.86732180000001</v>
      </c>
      <c r="I8" s="3">
        <v>3093.1395010000001</v>
      </c>
      <c r="K8">
        <f t="shared" si="2"/>
        <v>176.49901269393513</v>
      </c>
      <c r="L8">
        <f t="shared" si="3"/>
        <v>6.7023999999999981</v>
      </c>
      <c r="M8">
        <f t="shared" si="4"/>
        <v>7.5235630958333326</v>
      </c>
      <c r="N8">
        <f t="shared" si="5"/>
        <v>19.315345414999999</v>
      </c>
      <c r="O8">
        <f t="shared" si="6"/>
        <v>2.2636435066666669</v>
      </c>
      <c r="P8">
        <f t="shared" si="7"/>
        <v>18.155610150000001</v>
      </c>
      <c r="Q8">
        <f t="shared" si="8"/>
        <v>134.48432613043479</v>
      </c>
      <c r="S8">
        <f t="shared" si="9"/>
        <v>174.21892520210145</v>
      </c>
      <c r="T8">
        <f t="shared" si="10"/>
        <v>190.72497578976848</v>
      </c>
      <c r="U8" s="16">
        <f t="shared" si="11"/>
        <v>-4.5229007918219049</v>
      </c>
      <c r="W8" s="17">
        <f t="shared" si="12"/>
        <v>92.541111599608072</v>
      </c>
      <c r="X8" s="15">
        <f t="shared" si="13"/>
        <v>3.5141700620205567</v>
      </c>
      <c r="Y8" s="15">
        <f t="shared" si="14"/>
        <v>3.9447183383713593</v>
      </c>
      <c r="Z8" s="15">
        <f t="shared" si="15"/>
        <v>11.086823887010764</v>
      </c>
      <c r="AA8" s="15">
        <f t="shared" si="16"/>
        <v>1.2993097644476588</v>
      </c>
      <c r="AB8" s="15">
        <f t="shared" si="17"/>
        <v>10.421146915548189</v>
      </c>
      <c r="AC8" s="17">
        <f t="shared" si="18"/>
        <v>77.1927194329934</v>
      </c>
      <c r="AE8" t="s">
        <v>81</v>
      </c>
    </row>
    <row r="9" spans="1:31" x14ac:dyDescent="0.25">
      <c r="A9" s="1">
        <v>7</v>
      </c>
      <c r="B9" s="1" t="s">
        <v>65</v>
      </c>
      <c r="C9" s="3">
        <v>753.38339999999994</v>
      </c>
      <c r="D9" s="3">
        <v>310.95360000000005</v>
      </c>
      <c r="E9" s="3">
        <v>183.53844720000001</v>
      </c>
      <c r="F9" s="3">
        <v>129.4857193</v>
      </c>
      <c r="G9" s="3">
        <v>21.388754469999999</v>
      </c>
      <c r="H9" s="3">
        <v>52.111092710000001</v>
      </c>
      <c r="I9" s="3">
        <v>373.10664830000002</v>
      </c>
      <c r="K9">
        <f t="shared" si="2"/>
        <v>21.251999999999995</v>
      </c>
      <c r="L9">
        <f t="shared" si="3"/>
        <v>5.0976000000000008</v>
      </c>
      <c r="M9">
        <f t="shared" si="4"/>
        <v>3.8237176500000003</v>
      </c>
      <c r="N9">
        <f t="shared" si="5"/>
        <v>6.474285965</v>
      </c>
      <c r="O9">
        <f t="shared" si="6"/>
        <v>0.54842960179487177</v>
      </c>
      <c r="P9">
        <f t="shared" si="7"/>
        <v>4.3425910591666668</v>
      </c>
      <c r="Q9">
        <f t="shared" si="8"/>
        <v>16.222028186956521</v>
      </c>
      <c r="S9">
        <f t="shared" si="9"/>
        <v>27.587334812918058</v>
      </c>
      <c r="T9">
        <f t="shared" si="10"/>
        <v>30.173317649999994</v>
      </c>
      <c r="U9" s="16">
        <f t="shared" si="11"/>
        <v>-4.4770665268058032</v>
      </c>
      <c r="W9" s="17">
        <f t="shared" si="12"/>
        <v>70.433090078180385</v>
      </c>
      <c r="X9" s="15">
        <f t="shared" si="13"/>
        <v>16.894396761835708</v>
      </c>
      <c r="Y9" s="15">
        <f t="shared" si="14"/>
        <v>12.67251315998392</v>
      </c>
      <c r="Z9" s="15">
        <f t="shared" si="15"/>
        <v>23.468327074380333</v>
      </c>
      <c r="AA9" s="15">
        <f t="shared" si="16"/>
        <v>1.9879760241937681</v>
      </c>
      <c r="AB9" s="15">
        <f t="shared" si="17"/>
        <v>15.741248977531541</v>
      </c>
      <c r="AC9" s="17">
        <f t="shared" si="18"/>
        <v>58.802447923894363</v>
      </c>
      <c r="AE9" t="s">
        <v>81</v>
      </c>
    </row>
    <row r="10" spans="1:31" x14ac:dyDescent="0.25">
      <c r="A10" s="1">
        <v>8</v>
      </c>
      <c r="B10" s="1" t="s">
        <v>66</v>
      </c>
      <c r="C10" s="3">
        <v>75.650300000000001</v>
      </c>
      <c r="D10" s="3">
        <v>308.07440000000003</v>
      </c>
      <c r="E10" s="3">
        <v>34.552393029999998</v>
      </c>
      <c r="F10" s="3">
        <v>101.05669589999999</v>
      </c>
      <c r="G10" s="3">
        <v>10.32673303</v>
      </c>
      <c r="H10" s="9">
        <v>7.4477527710000002</v>
      </c>
      <c r="I10" s="3">
        <v>44.1910205</v>
      </c>
      <c r="K10">
        <f t="shared" si="2"/>
        <v>2.1339999999999999</v>
      </c>
      <c r="L10">
        <f t="shared" si="3"/>
        <v>5.0504000000000007</v>
      </c>
      <c r="M10">
        <f t="shared" si="4"/>
        <v>0.71984152145833324</v>
      </c>
      <c r="N10">
        <f t="shared" si="5"/>
        <v>5.0528347949999999</v>
      </c>
      <c r="O10">
        <f t="shared" si="6"/>
        <v>0.26478802641025639</v>
      </c>
      <c r="P10">
        <f t="shared" si="7"/>
        <v>0.62064606425000002</v>
      </c>
      <c r="Q10">
        <f t="shared" si="8"/>
        <v>1.9213487173913044</v>
      </c>
      <c r="S10">
        <f t="shared" si="9"/>
        <v>7.8596176030515608</v>
      </c>
      <c r="T10">
        <f t="shared" si="10"/>
        <v>7.9042415214583333</v>
      </c>
      <c r="U10" s="16">
        <f t="shared" si="11"/>
        <v>-0.28307737372120084</v>
      </c>
      <c r="W10" s="15">
        <f t="shared" si="12"/>
        <v>26.998162875041764</v>
      </c>
      <c r="X10" s="17">
        <f t="shared" si="13"/>
        <v>63.894808708580577</v>
      </c>
      <c r="Y10" s="15">
        <f t="shared" si="14"/>
        <v>9.1070284163776716</v>
      </c>
      <c r="Z10" s="17">
        <f t="shared" si="15"/>
        <v>64.288557665174395</v>
      </c>
      <c r="AA10" s="15">
        <f t="shared" si="16"/>
        <v>3.3689683109703745</v>
      </c>
      <c r="AB10" s="15">
        <f t="shared" si="17"/>
        <v>7.8966445391570845</v>
      </c>
      <c r="AC10" s="15">
        <f t="shared" si="18"/>
        <v>24.445829484698152</v>
      </c>
      <c r="AE10" t="s">
        <v>80</v>
      </c>
    </row>
    <row r="11" spans="1:31" x14ac:dyDescent="0.25">
      <c r="A11" s="1">
        <v>9</v>
      </c>
      <c r="B11" s="1" t="s">
        <v>67</v>
      </c>
      <c r="C11" s="3">
        <v>26.904</v>
      </c>
      <c r="D11" s="3">
        <v>310.95360000000005</v>
      </c>
      <c r="E11" s="3">
        <v>268.15421449047619</v>
      </c>
      <c r="F11" s="3">
        <v>127.8177049</v>
      </c>
      <c r="G11" s="9">
        <v>2.4730595339999999</v>
      </c>
      <c r="H11" s="3">
        <v>42.511373339999999</v>
      </c>
      <c r="I11" s="9">
        <v>12.58672479</v>
      </c>
      <c r="K11">
        <f t="shared" si="2"/>
        <v>0.7589280677009872</v>
      </c>
      <c r="L11">
        <f t="shared" si="3"/>
        <v>5.0976000000000008</v>
      </c>
      <c r="M11">
        <f t="shared" si="4"/>
        <v>5.5865461352182537</v>
      </c>
      <c r="N11">
        <f t="shared" si="5"/>
        <v>6.3908852449999998</v>
      </c>
      <c r="O11">
        <f t="shared" si="6"/>
        <v>6.341178292307692E-2</v>
      </c>
      <c r="P11">
        <f t="shared" si="7"/>
        <v>3.5426144449999999</v>
      </c>
      <c r="Q11">
        <f t="shared" si="8"/>
        <v>0.54724890391304348</v>
      </c>
      <c r="S11">
        <f t="shared" si="9"/>
        <v>10.544160376836121</v>
      </c>
      <c r="T11">
        <f t="shared" si="10"/>
        <v>11.443074202919242</v>
      </c>
      <c r="U11" s="16">
        <f t="shared" si="11"/>
        <v>-4.0883441836327652</v>
      </c>
      <c r="W11" s="15">
        <f t="shared" si="12"/>
        <v>6.6322043730816418</v>
      </c>
      <c r="X11" s="15">
        <f t="shared" si="13"/>
        <v>44.547469583825233</v>
      </c>
      <c r="Y11" s="17">
        <f t="shared" si="14"/>
        <v>48.820326043093125</v>
      </c>
      <c r="Z11" s="17">
        <f t="shared" si="15"/>
        <v>60.61066046605076</v>
      </c>
      <c r="AA11" s="15">
        <f t="shared" si="16"/>
        <v>0.60139243578258483</v>
      </c>
      <c r="AB11" s="15">
        <f t="shared" si="17"/>
        <v>33.597880897018342</v>
      </c>
      <c r="AC11" s="15">
        <f t="shared" si="18"/>
        <v>5.1900662011483067</v>
      </c>
      <c r="AE11" t="s">
        <v>82</v>
      </c>
    </row>
    <row r="12" spans="1:31" x14ac:dyDescent="0.25">
      <c r="A12" s="1">
        <v>10</v>
      </c>
      <c r="B12" s="1" t="s">
        <v>69</v>
      </c>
      <c r="C12" s="3">
        <v>26.904</v>
      </c>
      <c r="D12" s="3">
        <v>305.19519999999994</v>
      </c>
      <c r="E12" s="3">
        <v>303.3565722047619</v>
      </c>
      <c r="F12" s="3">
        <v>148.2591578</v>
      </c>
      <c r="G12" s="9">
        <v>3.6326889169999999</v>
      </c>
      <c r="H12" s="3">
        <v>46.933056110000003</v>
      </c>
      <c r="I12" s="3">
        <v>20.39751528</v>
      </c>
      <c r="K12">
        <f t="shared" si="2"/>
        <v>0.7589280677009872</v>
      </c>
      <c r="L12">
        <f t="shared" si="3"/>
        <v>5.0031999999999988</v>
      </c>
      <c r="M12">
        <f t="shared" si="4"/>
        <v>6.3199285875992066</v>
      </c>
      <c r="N12">
        <f t="shared" si="5"/>
        <v>7.4129578899999995</v>
      </c>
      <c r="O12">
        <f t="shared" si="6"/>
        <v>9.3145869666666659E-2</v>
      </c>
      <c r="P12">
        <f t="shared" si="7"/>
        <v>3.9110880091666669</v>
      </c>
      <c r="Q12">
        <f t="shared" si="8"/>
        <v>0.88684849043478264</v>
      </c>
      <c r="S12">
        <f t="shared" si="9"/>
        <v>12.304040259268117</v>
      </c>
      <c r="T12">
        <f t="shared" si="10"/>
        <v>12.082056655300192</v>
      </c>
      <c r="U12" s="16">
        <f t="shared" si="11"/>
        <v>0.91028754927694433</v>
      </c>
      <c r="W12" s="15">
        <f t="shared" si="12"/>
        <v>6.2814476819065268</v>
      </c>
      <c r="X12" s="15">
        <f t="shared" si="13"/>
        <v>41.410168340877462</v>
      </c>
      <c r="Y12" s="17">
        <f t="shared" si="14"/>
        <v>52.30838397721601</v>
      </c>
      <c r="Z12" s="17">
        <f t="shared" si="15"/>
        <v>60.248160228638149</v>
      </c>
      <c r="AA12" s="15">
        <f t="shared" si="16"/>
        <v>0.75703482517869514</v>
      </c>
      <c r="AB12" s="15">
        <f t="shared" si="17"/>
        <v>31.787022203707505</v>
      </c>
      <c r="AC12" s="15">
        <f t="shared" si="18"/>
        <v>7.2077827424756418</v>
      </c>
      <c r="AE12" t="s">
        <v>82</v>
      </c>
    </row>
    <row r="13" spans="1:31" x14ac:dyDescent="0.25">
      <c r="A13" s="1">
        <v>11</v>
      </c>
      <c r="B13" s="1" t="s">
        <v>70</v>
      </c>
      <c r="C13" s="3">
        <v>20.815200000000001</v>
      </c>
      <c r="D13" s="3">
        <v>273.52399999999994</v>
      </c>
      <c r="E13" s="3">
        <v>66.57568071</v>
      </c>
      <c r="F13" s="3">
        <v>79.042417588800006</v>
      </c>
      <c r="G13" s="9">
        <v>1.3978118473200001</v>
      </c>
      <c r="H13" s="3">
        <v>20.973050925999999</v>
      </c>
      <c r="I13" s="9">
        <v>6.3427003346599999</v>
      </c>
      <c r="K13">
        <f t="shared" si="2"/>
        <v>0.58717066290550068</v>
      </c>
      <c r="L13">
        <f t="shared" si="3"/>
        <v>4.4839999999999991</v>
      </c>
      <c r="M13">
        <f t="shared" si="4"/>
        <v>1.3869933481250001</v>
      </c>
      <c r="N13">
        <f t="shared" si="5"/>
        <v>3.9521208794400002</v>
      </c>
      <c r="O13">
        <f t="shared" si="6"/>
        <v>3.5841329418461541E-2</v>
      </c>
      <c r="P13">
        <f t="shared" si="7"/>
        <v>1.7477542438333333</v>
      </c>
      <c r="Q13">
        <f t="shared" si="8"/>
        <v>0.27576957976782607</v>
      </c>
      <c r="S13">
        <f t="shared" si="9"/>
        <v>6.0114860324596213</v>
      </c>
      <c r="T13">
        <f t="shared" si="10"/>
        <v>6.4581640110305001</v>
      </c>
      <c r="U13" s="16">
        <f t="shared" si="11"/>
        <v>-3.582121206393202</v>
      </c>
      <c r="W13" s="15">
        <f t="shared" si="12"/>
        <v>9.0919131490407672</v>
      </c>
      <c r="X13" s="17">
        <f t="shared" si="13"/>
        <v>69.431497749845889</v>
      </c>
      <c r="Y13" s="15">
        <f t="shared" si="14"/>
        <v>21.476589101113333</v>
      </c>
      <c r="Z13" s="17">
        <f t="shared" si="15"/>
        <v>65.742827282640732</v>
      </c>
      <c r="AA13" s="15">
        <f t="shared" si="16"/>
        <v>0.59621413449075134</v>
      </c>
      <c r="AB13" s="15">
        <f t="shared" si="17"/>
        <v>29.073580715253417</v>
      </c>
      <c r="AC13" s="15">
        <f t="shared" si="18"/>
        <v>4.5873778676151051</v>
      </c>
      <c r="AE13" t="s">
        <v>80</v>
      </c>
    </row>
    <row r="14" spans="1:31" x14ac:dyDescent="0.25">
      <c r="A14" s="1">
        <v>12</v>
      </c>
      <c r="B14" s="1" t="s">
        <v>71</v>
      </c>
      <c r="C14" s="3">
        <v>46.014100000000006</v>
      </c>
      <c r="D14" s="3">
        <v>300.87639999999993</v>
      </c>
      <c r="E14" s="3">
        <v>163.39728919999999</v>
      </c>
      <c r="F14" s="3">
        <v>120.0362212</v>
      </c>
      <c r="G14" s="3">
        <v>11.191671769999999</v>
      </c>
      <c r="H14" s="3">
        <v>31.8620494</v>
      </c>
      <c r="I14" s="3">
        <v>38.5300218</v>
      </c>
      <c r="K14">
        <f t="shared" si="2"/>
        <v>1.298</v>
      </c>
      <c r="L14">
        <f t="shared" si="3"/>
        <v>4.9323999999999986</v>
      </c>
      <c r="M14">
        <f t="shared" si="4"/>
        <v>3.4041101916666663</v>
      </c>
      <c r="N14">
        <f t="shared" si="5"/>
        <v>6.0018110599999996</v>
      </c>
      <c r="O14">
        <f t="shared" si="6"/>
        <v>0.2869659428205128</v>
      </c>
      <c r="P14">
        <f t="shared" si="7"/>
        <v>2.6551707833333333</v>
      </c>
      <c r="Q14">
        <f t="shared" si="8"/>
        <v>1.6752183391304347</v>
      </c>
      <c r="S14">
        <f t="shared" si="9"/>
        <v>10.619166125284281</v>
      </c>
      <c r="T14">
        <f t="shared" si="10"/>
        <v>9.6345101916666653</v>
      </c>
      <c r="U14" s="16">
        <f t="shared" si="11"/>
        <v>4.8616158282016455</v>
      </c>
      <c r="W14" s="15">
        <f t="shared" si="12"/>
        <v>13.4724025838148</v>
      </c>
      <c r="X14" s="17">
        <f t="shared" si="13"/>
        <v>51.19512981849622</v>
      </c>
      <c r="Y14" s="15">
        <f t="shared" si="14"/>
        <v>35.332467597688968</v>
      </c>
      <c r="Z14" s="17">
        <f t="shared" si="15"/>
        <v>56.518666241689743</v>
      </c>
      <c r="AA14" s="15">
        <f t="shared" si="16"/>
        <v>2.7023397076089211</v>
      </c>
      <c r="AB14" s="15">
        <f t="shared" si="17"/>
        <v>25.003571391649672</v>
      </c>
      <c r="AC14" s="15">
        <f t="shared" si="18"/>
        <v>15.77542265905166</v>
      </c>
      <c r="AE14" t="s">
        <v>80</v>
      </c>
    </row>
    <row r="15" spans="1:31" x14ac:dyDescent="0.25">
      <c r="A15" s="1">
        <v>13</v>
      </c>
      <c r="B15" s="1" t="s">
        <v>72</v>
      </c>
      <c r="C15" s="3">
        <v>70.9709</v>
      </c>
      <c r="D15" s="3">
        <v>319.59120000000001</v>
      </c>
      <c r="E15" s="3">
        <v>170.1140126</v>
      </c>
      <c r="F15" s="3">
        <v>119.1829594</v>
      </c>
      <c r="G15" s="3">
        <v>14.87056772</v>
      </c>
      <c r="H15" s="3">
        <v>31.323924160000001</v>
      </c>
      <c r="I15" s="3">
        <v>49.432720060000001</v>
      </c>
      <c r="K15">
        <f t="shared" si="2"/>
        <v>2.0019999999999998</v>
      </c>
      <c r="L15">
        <f t="shared" si="3"/>
        <v>5.2392000000000003</v>
      </c>
      <c r="M15">
        <f t="shared" si="4"/>
        <v>3.5440419291666667</v>
      </c>
      <c r="N15">
        <f t="shared" si="5"/>
        <v>5.9591479700000001</v>
      </c>
      <c r="O15">
        <f t="shared" si="6"/>
        <v>0.38129660820512823</v>
      </c>
      <c r="P15">
        <f t="shared" si="7"/>
        <v>2.6103270133333334</v>
      </c>
      <c r="Q15">
        <f t="shared" si="8"/>
        <v>2.1492486982608696</v>
      </c>
      <c r="S15">
        <f t="shared" si="9"/>
        <v>11.100020289799332</v>
      </c>
      <c r="T15">
        <f t="shared" si="10"/>
        <v>10.785241929166666</v>
      </c>
      <c r="U15" s="16">
        <f t="shared" si="11"/>
        <v>1.4383120361239048</v>
      </c>
      <c r="W15" s="15">
        <f t="shared" si="12"/>
        <v>18.562402337827635</v>
      </c>
      <c r="X15" s="17">
        <f t="shared" si="13"/>
        <v>48.577491672500784</v>
      </c>
      <c r="Y15" s="15">
        <f t="shared" si="14"/>
        <v>32.860105989671581</v>
      </c>
      <c r="Z15" s="17">
        <f t="shared" si="15"/>
        <v>53.685919614726494</v>
      </c>
      <c r="AA15" s="15">
        <f t="shared" si="16"/>
        <v>3.4350982993745625</v>
      </c>
      <c r="AB15" s="15">
        <f t="shared" si="17"/>
        <v>23.51641659369006</v>
      </c>
      <c r="AC15" s="15">
        <f t="shared" si="18"/>
        <v>19.36256549220888</v>
      </c>
      <c r="AE15" t="s">
        <v>80</v>
      </c>
    </row>
    <row r="16" spans="1:31" x14ac:dyDescent="0.25">
      <c r="A16" s="1">
        <v>14</v>
      </c>
      <c r="B16" s="1" t="s">
        <v>73</v>
      </c>
      <c r="C16" s="3">
        <v>115.73716</v>
      </c>
      <c r="D16" s="3">
        <v>277.84279999999995</v>
      </c>
      <c r="E16" s="3">
        <v>180.8536292</v>
      </c>
      <c r="F16" s="3">
        <v>116.10549899999999</v>
      </c>
      <c r="G16" s="3">
        <v>21.284771410000001</v>
      </c>
      <c r="H16" s="3">
        <v>28.577729130000002</v>
      </c>
      <c r="I16" s="3">
        <v>74.577136190000004</v>
      </c>
      <c r="K16">
        <f t="shared" si="2"/>
        <v>3.2647999999999997</v>
      </c>
      <c r="L16">
        <f t="shared" si="3"/>
        <v>4.5547999999999993</v>
      </c>
      <c r="M16">
        <f t="shared" si="4"/>
        <v>3.7677839416666665</v>
      </c>
      <c r="N16">
        <f t="shared" si="5"/>
        <v>5.8052749499999994</v>
      </c>
      <c r="O16">
        <f t="shared" si="6"/>
        <v>0.54576336948717952</v>
      </c>
      <c r="P16">
        <f t="shared" si="7"/>
        <v>2.3814774275000001</v>
      </c>
      <c r="Q16">
        <f t="shared" si="8"/>
        <v>3.2424841821739134</v>
      </c>
      <c r="S16">
        <f t="shared" si="9"/>
        <v>11.974999929161093</v>
      </c>
      <c r="T16">
        <f t="shared" si="10"/>
        <v>11.587383941666666</v>
      </c>
      <c r="U16" s="16">
        <f t="shared" si="11"/>
        <v>1.6450626966243831</v>
      </c>
      <c r="W16" s="15">
        <f t="shared" si="12"/>
        <v>28.175470981506191</v>
      </c>
      <c r="X16" s="15">
        <f t="shared" si="13"/>
        <v>39.308268569763662</v>
      </c>
      <c r="Y16" s="15">
        <f t="shared" si="14"/>
        <v>32.516260448730151</v>
      </c>
      <c r="Z16" s="15">
        <f t="shared" si="15"/>
        <v>48.478287969448758</v>
      </c>
      <c r="AA16" s="15">
        <f t="shared" si="16"/>
        <v>4.5575229454336448</v>
      </c>
      <c r="AB16" s="15">
        <f t="shared" si="17"/>
        <v>19.887076756474219</v>
      </c>
      <c r="AC16" s="15">
        <f t="shared" si="18"/>
        <v>27.07711232864337</v>
      </c>
      <c r="AE16" t="s">
        <v>80</v>
      </c>
    </row>
    <row r="17" spans="1:31" x14ac:dyDescent="0.25">
      <c r="A17" s="1">
        <v>15</v>
      </c>
      <c r="B17" s="1" t="s">
        <v>74</v>
      </c>
      <c r="C17" s="3">
        <v>514.26606000000004</v>
      </c>
      <c r="D17" s="3">
        <v>342.62479999999994</v>
      </c>
      <c r="E17" s="3">
        <v>195.01288919999999</v>
      </c>
      <c r="F17" s="3">
        <v>138.0197776</v>
      </c>
      <c r="G17" s="3">
        <v>20.92118254</v>
      </c>
      <c r="H17" s="3">
        <v>49.936524120000001</v>
      </c>
      <c r="I17" s="3">
        <v>310.52679640000002</v>
      </c>
      <c r="K17">
        <f t="shared" si="2"/>
        <v>14.5068</v>
      </c>
      <c r="L17">
        <f t="shared" si="3"/>
        <v>5.6167999999999987</v>
      </c>
      <c r="M17">
        <f t="shared" si="4"/>
        <v>4.0627685250000001</v>
      </c>
      <c r="N17">
        <f t="shared" si="5"/>
        <v>6.9009888799999999</v>
      </c>
      <c r="O17">
        <f t="shared" si="6"/>
        <v>0.53644057794871791</v>
      </c>
      <c r="P17">
        <f t="shared" si="7"/>
        <v>4.1613770099999998</v>
      </c>
      <c r="Q17">
        <f t="shared" si="8"/>
        <v>13.501165060869566</v>
      </c>
      <c r="S17">
        <f t="shared" si="9"/>
        <v>25.099971528818283</v>
      </c>
      <c r="T17">
        <f t="shared" si="10"/>
        <v>24.186368524999999</v>
      </c>
      <c r="U17" s="16">
        <f t="shared" si="11"/>
        <v>1.8536637186301004</v>
      </c>
      <c r="W17" s="17">
        <f t="shared" si="12"/>
        <v>59.979239897073391</v>
      </c>
      <c r="X17" s="15">
        <f t="shared" si="13"/>
        <v>23.2229985009707</v>
      </c>
      <c r="Y17" s="15">
        <f t="shared" si="14"/>
        <v>16.797761601955909</v>
      </c>
      <c r="Z17" s="15">
        <f t="shared" si="15"/>
        <v>27.494010788325784</v>
      </c>
      <c r="AA17" s="15">
        <f t="shared" si="16"/>
        <v>2.137215882228428</v>
      </c>
      <c r="AB17" s="15">
        <f t="shared" si="17"/>
        <v>16.579210080864659</v>
      </c>
      <c r="AC17" s="17">
        <f t="shared" si="18"/>
        <v>53.789563248581132</v>
      </c>
      <c r="AE17" t="s">
        <v>81</v>
      </c>
    </row>
  </sheetData>
  <mergeCells count="2">
    <mergeCell ref="A1:A2"/>
    <mergeCell ref="B1:B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Dorota Pietrucin</dc:creator>
  <cp:lastModifiedBy>Joanna Ciągała</cp:lastModifiedBy>
  <dcterms:created xsi:type="dcterms:W3CDTF">2020-12-11T23:00:30Z</dcterms:created>
  <dcterms:modified xsi:type="dcterms:W3CDTF">2023-01-26T07:26:14Z</dcterms:modified>
</cp:coreProperties>
</file>